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25" yWindow="60" windowWidth="11595" windowHeight="11040"/>
  </bookViews>
  <sheets>
    <sheet name="Ind" sheetId="1" r:id="rId1"/>
    <sheet name="K,J,S" sheetId="8" r:id="rId2"/>
    <sheet name="Nagr pien" sheetId="6" r:id="rId3"/>
    <sheet name="Nagr rzecz" sheetId="5" r:id="rId4"/>
    <sheet name="Wpadki" sheetId="3" r:id="rId5"/>
    <sheet name="czas i sąd" sheetId="9" r:id="rId6"/>
    <sheet name="zestawienie i rozstawienie" sheetId="10" r:id="rId7"/>
    <sheet name="Karta Start" sheetId="7" r:id="rId8"/>
    <sheet name="Arkusz1" sheetId="11" r:id="rId9"/>
    <sheet name="Arkusz4" sheetId="14" r:id="rId10"/>
    <sheet name="Arkusz2" sheetId="15" r:id="rId11"/>
    <sheet name="Raport zgodności" sheetId="16" r:id="rId12"/>
  </sheets>
  <definedNames>
    <definedName name="_xlnm._FilterDatabase" localSheetId="0" hidden="1">Ind!$E$1:$E$2155</definedName>
    <definedName name="_xlnm.Print_Titles" localSheetId="0">Ind!$1:$6</definedName>
    <definedName name="_xlnm.Print_Titles" localSheetId="2">'Nagr pien'!$1:$5</definedName>
  </definedNames>
  <calcPr calcId="125725"/>
</workbook>
</file>

<file path=xl/calcChain.xml><?xml version="1.0" encoding="utf-8"?>
<calcChain xmlns="http://schemas.openxmlformats.org/spreadsheetml/2006/main">
  <c r="L64" i="1"/>
  <c r="K64"/>
  <c r="J64"/>
  <c r="F64"/>
  <c r="E64"/>
  <c r="D64"/>
  <c r="L126"/>
  <c r="K126"/>
  <c r="J126"/>
  <c r="F126"/>
  <c r="E126"/>
  <c r="D126"/>
  <c r="L20"/>
  <c r="K20"/>
  <c r="J20"/>
  <c r="F20"/>
  <c r="E20"/>
  <c r="D20"/>
  <c r="L197"/>
  <c r="K197"/>
  <c r="J197"/>
  <c r="F197"/>
  <c r="E197"/>
  <c r="D197"/>
  <c r="L220"/>
  <c r="K220"/>
  <c r="J220"/>
  <c r="F220"/>
  <c r="E220"/>
  <c r="D220"/>
  <c r="L239"/>
  <c r="L225" i="8" s="1"/>
  <c r="K239" i="1"/>
  <c r="K225" i="8" s="1"/>
  <c r="J239" i="1"/>
  <c r="F239"/>
  <c r="F225" i="8" s="1"/>
  <c r="E239" i="1"/>
  <c r="E225" i="8" s="1"/>
  <c r="D239" i="1"/>
  <c r="D225" i="8" s="1"/>
  <c r="L293" i="1"/>
  <c r="K293"/>
  <c r="J293"/>
  <c r="F293"/>
  <c r="E293"/>
  <c r="D293"/>
  <c r="L288"/>
  <c r="K288"/>
  <c r="J288"/>
  <c r="F288"/>
  <c r="E288"/>
  <c r="D288"/>
  <c r="L13"/>
  <c r="L330" i="8" s="1"/>
  <c r="K13" i="1"/>
  <c r="K330" i="8" s="1"/>
  <c r="J13" i="1"/>
  <c r="J330" i="8" s="1"/>
  <c r="F13" i="1"/>
  <c r="E13"/>
  <c r="E330" i="8" s="1"/>
  <c r="H330" s="1"/>
  <c r="D13" i="1"/>
  <c r="D330" i="8" s="1"/>
  <c r="G330" s="1"/>
  <c r="L174" i="1"/>
  <c r="K174"/>
  <c r="J174"/>
  <c r="F174"/>
  <c r="E174"/>
  <c r="D174"/>
  <c r="L138"/>
  <c r="K138"/>
  <c r="J138"/>
  <c r="F138"/>
  <c r="E138"/>
  <c r="D138"/>
  <c r="L205"/>
  <c r="K205"/>
  <c r="J205"/>
  <c r="F205"/>
  <c r="E205"/>
  <c r="D205"/>
  <c r="L275"/>
  <c r="K275"/>
  <c r="J275"/>
  <c r="F275"/>
  <c r="E275"/>
  <c r="D275"/>
  <c r="L257"/>
  <c r="K257"/>
  <c r="J257"/>
  <c r="F257"/>
  <c r="E257"/>
  <c r="D257"/>
  <c r="L162"/>
  <c r="K162"/>
  <c r="J162"/>
  <c r="F162"/>
  <c r="E162"/>
  <c r="D162"/>
  <c r="L210"/>
  <c r="K210"/>
  <c r="J210"/>
  <c r="F210"/>
  <c r="E210"/>
  <c r="D210"/>
  <c r="L112"/>
  <c r="K112"/>
  <c r="J112"/>
  <c r="F112"/>
  <c r="E112"/>
  <c r="D112"/>
  <c r="L206"/>
  <c r="K206"/>
  <c r="J206"/>
  <c r="F206"/>
  <c r="E206"/>
  <c r="D206"/>
  <c r="L84"/>
  <c r="K84"/>
  <c r="J84"/>
  <c r="F84"/>
  <c r="E84"/>
  <c r="D84"/>
  <c r="L137"/>
  <c r="K137"/>
  <c r="J137"/>
  <c r="F137"/>
  <c r="E137"/>
  <c r="D137"/>
  <c r="L243"/>
  <c r="K243"/>
  <c r="J243"/>
  <c r="F243"/>
  <c r="E243"/>
  <c r="D243"/>
  <c r="L279"/>
  <c r="K279"/>
  <c r="J279"/>
  <c r="F279"/>
  <c r="E279"/>
  <c r="D279"/>
  <c r="L255"/>
  <c r="K255"/>
  <c r="J255"/>
  <c r="F255"/>
  <c r="E255"/>
  <c r="D255"/>
  <c r="L169"/>
  <c r="K169"/>
  <c r="J169"/>
  <c r="F169"/>
  <c r="E169"/>
  <c r="D169"/>
  <c r="L265"/>
  <c r="K265"/>
  <c r="K93" i="8" s="1"/>
  <c r="J265" i="1"/>
  <c r="F265"/>
  <c r="E265"/>
  <c r="D265"/>
  <c r="D93" i="8" s="1"/>
  <c r="L227" i="1"/>
  <c r="K227"/>
  <c r="J227"/>
  <c r="F227"/>
  <c r="E227"/>
  <c r="D227"/>
  <c r="L291"/>
  <c r="K291"/>
  <c r="J291"/>
  <c r="F291"/>
  <c r="E291"/>
  <c r="D291"/>
  <c r="L295"/>
  <c r="K295"/>
  <c r="J295"/>
  <c r="F295"/>
  <c r="E295"/>
  <c r="D295"/>
  <c r="L271"/>
  <c r="K271"/>
  <c r="J271"/>
  <c r="F271"/>
  <c r="E271"/>
  <c r="D271"/>
  <c r="L92"/>
  <c r="L231" i="8" s="1"/>
  <c r="K92" i="1"/>
  <c r="K231" i="8" s="1"/>
  <c r="J92" i="1"/>
  <c r="J231" i="8" s="1"/>
  <c r="F92" i="1"/>
  <c r="F231" i="8" s="1"/>
  <c r="E92" i="1"/>
  <c r="E231" i="8" s="1"/>
  <c r="D92" i="1"/>
  <c r="D231" i="8" s="1"/>
  <c r="L278" i="1"/>
  <c r="K278"/>
  <c r="J278"/>
  <c r="F278"/>
  <c r="E278"/>
  <c r="D278"/>
  <c r="L304"/>
  <c r="K304"/>
  <c r="J304"/>
  <c r="F304"/>
  <c r="E304"/>
  <c r="D304"/>
  <c r="L263"/>
  <c r="L335" i="8" s="1"/>
  <c r="K263" i="1"/>
  <c r="K335" i="8" s="1"/>
  <c r="J263" i="1"/>
  <c r="F263"/>
  <c r="E263"/>
  <c r="E335" i="8" s="1"/>
  <c r="H335" s="1"/>
  <c r="D263" i="1"/>
  <c r="D335" i="8" s="1"/>
  <c r="G335" s="1"/>
  <c r="L77" i="1"/>
  <c r="K77"/>
  <c r="J77"/>
  <c r="F77"/>
  <c r="E77"/>
  <c r="D77"/>
  <c r="L91"/>
  <c r="K91"/>
  <c r="J91"/>
  <c r="F91"/>
  <c r="E91"/>
  <c r="D91"/>
  <c r="L69"/>
  <c r="K69"/>
  <c r="J69"/>
  <c r="F69"/>
  <c r="E69"/>
  <c r="D69"/>
  <c r="L276"/>
  <c r="K276"/>
  <c r="J276"/>
  <c r="F276"/>
  <c r="E276"/>
  <c r="D276"/>
  <c r="L119"/>
  <c r="K119"/>
  <c r="J119"/>
  <c r="F119"/>
  <c r="E119"/>
  <c r="D119"/>
  <c r="L139"/>
  <c r="L337" i="8" s="1"/>
  <c r="K139" i="1"/>
  <c r="K337" i="8" s="1"/>
  <c r="J139" i="1"/>
  <c r="J337" i="8" s="1"/>
  <c r="F139" i="1"/>
  <c r="E139"/>
  <c r="E337" i="8" s="1"/>
  <c r="H337" s="1"/>
  <c r="D139" i="1"/>
  <c r="D337" i="8" s="1"/>
  <c r="G337" s="1"/>
  <c r="L311" i="1"/>
  <c r="K311"/>
  <c r="J311"/>
  <c r="F311"/>
  <c r="E311"/>
  <c r="D311"/>
  <c r="L201"/>
  <c r="K201"/>
  <c r="J201"/>
  <c r="F201"/>
  <c r="E201"/>
  <c r="D201"/>
  <c r="L308"/>
  <c r="K308"/>
  <c r="J308"/>
  <c r="F308"/>
  <c r="E308"/>
  <c r="D308"/>
  <c r="L307"/>
  <c r="K307"/>
  <c r="J307"/>
  <c r="F307"/>
  <c r="E307"/>
  <c r="D307"/>
  <c r="L63"/>
  <c r="K63"/>
  <c r="J63"/>
  <c r="F63"/>
  <c r="F125" i="8" s="1"/>
  <c r="E63" i="1"/>
  <c r="D63"/>
  <c r="L130"/>
  <c r="K130"/>
  <c r="J130"/>
  <c r="F130"/>
  <c r="E130"/>
  <c r="D130"/>
  <c r="L76"/>
  <c r="K76"/>
  <c r="J76"/>
  <c r="F76"/>
  <c r="F149" i="8" s="1"/>
  <c r="E76" i="1"/>
  <c r="D76"/>
  <c r="L150"/>
  <c r="K150"/>
  <c r="K181" i="8" s="1"/>
  <c r="J150" i="1"/>
  <c r="F150"/>
  <c r="E150"/>
  <c r="E181" i="8" s="1"/>
  <c r="D150" i="1"/>
  <c r="D181" i="8" s="1"/>
  <c r="L22" i="1"/>
  <c r="K22"/>
  <c r="J22"/>
  <c r="F22"/>
  <c r="E22"/>
  <c r="D22"/>
  <c r="L89"/>
  <c r="K89"/>
  <c r="K100" i="8" s="1"/>
  <c r="J89" i="1"/>
  <c r="F89"/>
  <c r="E89"/>
  <c r="E100" i="8" s="1"/>
  <c r="D89" i="1"/>
  <c r="D100" i="8" s="1"/>
  <c r="L252" i="1"/>
  <c r="K252"/>
  <c r="J252"/>
  <c r="F252"/>
  <c r="E252"/>
  <c r="D252"/>
  <c r="L248"/>
  <c r="K248"/>
  <c r="J248"/>
  <c r="F248"/>
  <c r="E248"/>
  <c r="D248"/>
  <c r="L187"/>
  <c r="L221" i="8" s="1"/>
  <c r="K187" i="1"/>
  <c r="K221" i="8" s="1"/>
  <c r="J187" i="1"/>
  <c r="J221" i="8" s="1"/>
  <c r="F187" i="1"/>
  <c r="F221" i="8" s="1"/>
  <c r="E187" i="1"/>
  <c r="E221" i="8" s="1"/>
  <c r="D187" i="1"/>
  <c r="D221" i="8" s="1"/>
  <c r="L143" i="1"/>
  <c r="K143"/>
  <c r="J143"/>
  <c r="F143"/>
  <c r="E143"/>
  <c r="D143"/>
  <c r="L79"/>
  <c r="L314" i="8" s="1"/>
  <c r="K79" i="1"/>
  <c r="K314" i="8" s="1"/>
  <c r="J79" i="1"/>
  <c r="J314" i="8" s="1"/>
  <c r="F79" i="1"/>
  <c r="E79"/>
  <c r="E314" i="8" s="1"/>
  <c r="H314" s="1"/>
  <c r="D79" i="1"/>
  <c r="D314" i="8" s="1"/>
  <c r="G314" s="1"/>
  <c r="L217" i="1"/>
  <c r="K217"/>
  <c r="J217"/>
  <c r="F217"/>
  <c r="E217"/>
  <c r="D217"/>
  <c r="L121"/>
  <c r="L134" i="8" s="1"/>
  <c r="K121" i="1"/>
  <c r="K134" i="8" s="1"/>
  <c r="J121" i="1"/>
  <c r="J318" i="8" s="1"/>
  <c r="F121" i="1"/>
  <c r="F134" i="8" s="1"/>
  <c r="E121" i="1"/>
  <c r="E134" i="8" s="1"/>
  <c r="D121" i="1"/>
  <c r="D318" i="8" s="1"/>
  <c r="G318" s="1"/>
  <c r="L56" i="1"/>
  <c r="K56"/>
  <c r="J56"/>
  <c r="F56"/>
  <c r="E56"/>
  <c r="D56"/>
  <c r="L75"/>
  <c r="K75"/>
  <c r="J75"/>
  <c r="F75"/>
  <c r="E75"/>
  <c r="D75"/>
  <c r="L315"/>
  <c r="K315"/>
  <c r="J315"/>
  <c r="F315"/>
  <c r="E315"/>
  <c r="D315"/>
  <c r="L109"/>
  <c r="K109"/>
  <c r="J109"/>
  <c r="F109"/>
  <c r="E109"/>
  <c r="D109"/>
  <c r="L204"/>
  <c r="K204"/>
  <c r="J204"/>
  <c r="F204"/>
  <c r="E204"/>
  <c r="D204"/>
  <c r="L262"/>
  <c r="L328" i="8" s="1"/>
  <c r="K262" i="1"/>
  <c r="K328" i="8" s="1"/>
  <c r="J262" i="1"/>
  <c r="F262"/>
  <c r="E262"/>
  <c r="E328" i="8" s="1"/>
  <c r="H328" s="1"/>
  <c r="D262" i="1"/>
  <c r="L183"/>
  <c r="K183"/>
  <c r="J183"/>
  <c r="F183"/>
  <c r="E183"/>
  <c r="D183"/>
  <c r="L190"/>
  <c r="K190"/>
  <c r="J190"/>
  <c r="F190"/>
  <c r="E190"/>
  <c r="D190"/>
  <c r="L192"/>
  <c r="K192"/>
  <c r="J192"/>
  <c r="F192"/>
  <c r="E192"/>
  <c r="D192"/>
  <c r="L218"/>
  <c r="L223" i="8" s="1"/>
  <c r="K218" i="1"/>
  <c r="K223" i="8" s="1"/>
  <c r="J218" i="1"/>
  <c r="J223" i="8" s="1"/>
  <c r="F218" i="1"/>
  <c r="F223" i="8" s="1"/>
  <c r="E218" i="1"/>
  <c r="E223" i="8" s="1"/>
  <c r="D218" i="1"/>
  <c r="D223" i="8" s="1"/>
  <c r="L34" i="1"/>
  <c r="K34"/>
  <c r="J34"/>
  <c r="F34"/>
  <c r="E34"/>
  <c r="D34"/>
  <c r="L235"/>
  <c r="K235"/>
  <c r="J235"/>
  <c r="F235"/>
  <c r="E235"/>
  <c r="D235"/>
  <c r="L36"/>
  <c r="L326" i="8" s="1"/>
  <c r="K36" i="1"/>
  <c r="J36"/>
  <c r="J326" i="8" s="1"/>
  <c r="F36" i="1"/>
  <c r="E36"/>
  <c r="E326" i="8" s="1"/>
  <c r="H326" s="1"/>
  <c r="D36" i="1"/>
  <c r="D326" i="8" s="1"/>
  <c r="G326" s="1"/>
  <c r="L229" i="1"/>
  <c r="K229"/>
  <c r="J229"/>
  <c r="F229"/>
  <c r="F94" i="8" s="1"/>
  <c r="E229" i="1"/>
  <c r="D229"/>
  <c r="L282"/>
  <c r="K282"/>
  <c r="J282"/>
  <c r="F282"/>
  <c r="E282"/>
  <c r="D282"/>
  <c r="L80"/>
  <c r="K80"/>
  <c r="J80"/>
  <c r="F80"/>
  <c r="E80"/>
  <c r="D80"/>
  <c r="L50"/>
  <c r="K50"/>
  <c r="J50"/>
  <c r="F50"/>
  <c r="E50"/>
  <c r="D50"/>
  <c r="L253"/>
  <c r="K253"/>
  <c r="J253"/>
  <c r="F253"/>
  <c r="F50" i="8" s="1"/>
  <c r="E253" i="1"/>
  <c r="D253"/>
  <c r="L260"/>
  <c r="K260"/>
  <c r="K212" i="8" s="1"/>
  <c r="J260" i="1"/>
  <c r="F260"/>
  <c r="E260"/>
  <c r="D260"/>
  <c r="D212" i="8" s="1"/>
  <c r="L274" i="1"/>
  <c r="L315" i="8" s="1"/>
  <c r="K274" i="1"/>
  <c r="K315" i="8" s="1"/>
  <c r="J274" i="1"/>
  <c r="J315" i="8" s="1"/>
  <c r="F274" i="1"/>
  <c r="E274"/>
  <c r="E315" i="8" s="1"/>
  <c r="H315" s="1"/>
  <c r="D274" i="1"/>
  <c r="D315" i="8" s="1"/>
  <c r="G315" s="1"/>
  <c r="L49" i="1"/>
  <c r="K49"/>
  <c r="J49"/>
  <c r="F49"/>
  <c r="E49"/>
  <c r="D49"/>
  <c r="L85"/>
  <c r="K85"/>
  <c r="J85"/>
  <c r="F85"/>
  <c r="F92" i="8" s="1"/>
  <c r="E85" i="1"/>
  <c r="D85"/>
  <c r="L153"/>
  <c r="K153"/>
  <c r="K179" i="8" s="1"/>
  <c r="J153" i="1"/>
  <c r="F153"/>
  <c r="E153"/>
  <c r="D153"/>
  <c r="D179" i="8" s="1"/>
  <c r="L132" i="1"/>
  <c r="K132"/>
  <c r="J132"/>
  <c r="F132"/>
  <c r="E132"/>
  <c r="D132"/>
  <c r="L196"/>
  <c r="K196"/>
  <c r="J196"/>
  <c r="F196"/>
  <c r="E196"/>
  <c r="D196"/>
  <c r="L290"/>
  <c r="L219" i="8" s="1"/>
  <c r="K290" i="1"/>
  <c r="K219" i="8" s="1"/>
  <c r="J290" i="1"/>
  <c r="J219" i="8" s="1"/>
  <c r="F290" i="1"/>
  <c r="F219" i="8" s="1"/>
  <c r="E290" i="1"/>
  <c r="E219" i="8" s="1"/>
  <c r="D290" i="1"/>
  <c r="D219" i="8" s="1"/>
  <c r="L185" i="1"/>
  <c r="K185"/>
  <c r="K29" i="8" s="1"/>
  <c r="J185" i="1"/>
  <c r="F185"/>
  <c r="E185"/>
  <c r="E29" i="8" s="1"/>
  <c r="D185" i="1"/>
  <c r="D120" i="8" s="1"/>
  <c r="L52" i="1"/>
  <c r="K52"/>
  <c r="J52"/>
  <c r="F52"/>
  <c r="E52"/>
  <c r="D52"/>
  <c r="L191"/>
  <c r="K191"/>
  <c r="J191"/>
  <c r="F191"/>
  <c r="E191"/>
  <c r="D191"/>
  <c r="L72"/>
  <c r="K72"/>
  <c r="J72"/>
  <c r="F72"/>
  <c r="F193" i="8" s="1"/>
  <c r="E72" i="1"/>
  <c r="D72"/>
  <c r="L225"/>
  <c r="K225"/>
  <c r="J225"/>
  <c r="F225"/>
  <c r="E225"/>
  <c r="D225"/>
  <c r="L254"/>
  <c r="K254"/>
  <c r="J254"/>
  <c r="F254"/>
  <c r="E254"/>
  <c r="D254"/>
  <c r="L316"/>
  <c r="K316"/>
  <c r="J316"/>
  <c r="F316"/>
  <c r="E316"/>
  <c r="D316"/>
  <c r="L319"/>
  <c r="K319"/>
  <c r="J319"/>
  <c r="F319"/>
  <c r="E319"/>
  <c r="D319"/>
  <c r="L250"/>
  <c r="K250"/>
  <c r="J250"/>
  <c r="F250"/>
  <c r="E250"/>
  <c r="D250"/>
  <c r="L60"/>
  <c r="K60"/>
  <c r="J60"/>
  <c r="F60"/>
  <c r="E60"/>
  <c r="D60"/>
  <c r="L105"/>
  <c r="K105"/>
  <c r="J105"/>
  <c r="F105"/>
  <c r="E105"/>
  <c r="D105"/>
  <c r="L222"/>
  <c r="K222"/>
  <c r="J222"/>
  <c r="F222"/>
  <c r="E222"/>
  <c r="D222"/>
  <c r="L53"/>
  <c r="K53"/>
  <c r="K68" i="8" s="1"/>
  <c r="J53" i="1"/>
  <c r="F53"/>
  <c r="E53"/>
  <c r="D53"/>
  <c r="D68" i="8" s="1"/>
  <c r="L23" i="1"/>
  <c r="K23"/>
  <c r="J23"/>
  <c r="F23"/>
  <c r="E23"/>
  <c r="D23"/>
  <c r="L168"/>
  <c r="K168"/>
  <c r="K331" i="8" s="1"/>
  <c r="J168" i="1"/>
  <c r="J331" i="8" s="1"/>
  <c r="F168" i="1"/>
  <c r="E168"/>
  <c r="D168"/>
  <c r="L164"/>
  <c r="K164"/>
  <c r="J164"/>
  <c r="F164"/>
  <c r="F176" i="8" s="1"/>
  <c r="E164" i="1"/>
  <c r="D164"/>
  <c r="L142"/>
  <c r="K142"/>
  <c r="K136" i="8" s="1"/>
  <c r="J142" i="1"/>
  <c r="F142"/>
  <c r="E142"/>
  <c r="D142"/>
  <c r="D136" i="8" s="1"/>
  <c r="L123" i="1"/>
  <c r="K123"/>
  <c r="J123"/>
  <c r="J91" i="8" s="1"/>
  <c r="F123" i="1"/>
  <c r="F91" i="8" s="1"/>
  <c r="E123" i="1"/>
  <c r="D123"/>
  <c r="L285"/>
  <c r="K285"/>
  <c r="J285"/>
  <c r="F285"/>
  <c r="E285"/>
  <c r="D285"/>
  <c r="L149"/>
  <c r="K149"/>
  <c r="J149"/>
  <c r="F149"/>
  <c r="E149"/>
  <c r="D149"/>
  <c r="L18"/>
  <c r="K18"/>
  <c r="J18"/>
  <c r="F18"/>
  <c r="E18"/>
  <c r="D18"/>
  <c r="L82"/>
  <c r="K82"/>
  <c r="J82"/>
  <c r="F82"/>
  <c r="F196" i="8" s="1"/>
  <c r="E82" i="1"/>
  <c r="D82"/>
  <c r="L99"/>
  <c r="K99"/>
  <c r="K55" i="8" s="1"/>
  <c r="J99" i="1"/>
  <c r="F99"/>
  <c r="E99"/>
  <c r="D99"/>
  <c r="D55" i="8" s="1"/>
  <c r="L216" i="1"/>
  <c r="K216"/>
  <c r="J216"/>
  <c r="F216"/>
  <c r="E216"/>
  <c r="D216"/>
  <c r="L283"/>
  <c r="K283"/>
  <c r="J283"/>
  <c r="F283"/>
  <c r="E283"/>
  <c r="D283"/>
  <c r="L156"/>
  <c r="K156"/>
  <c r="J156"/>
  <c r="F156"/>
  <c r="F183" i="8" s="1"/>
  <c r="E156" i="1"/>
  <c r="D156"/>
  <c r="L322"/>
  <c r="K322"/>
  <c r="J322"/>
  <c r="F322"/>
  <c r="E322"/>
  <c r="D322"/>
  <c r="L161"/>
  <c r="K161"/>
  <c r="J161"/>
  <c r="F161"/>
  <c r="E161"/>
  <c r="D161"/>
  <c r="L326"/>
  <c r="K326"/>
  <c r="K7" i="8" s="1"/>
  <c r="J326" i="1"/>
  <c r="F326"/>
  <c r="E326"/>
  <c r="D326"/>
  <c r="D7" i="8" s="1"/>
  <c r="L11" i="1"/>
  <c r="L222" i="8" s="1"/>
  <c r="K11" i="1"/>
  <c r="K334" i="8" s="1"/>
  <c r="J11" i="1"/>
  <c r="J334" i="8" s="1"/>
  <c r="F11" i="1"/>
  <c r="F222" i="8" s="1"/>
  <c r="E11" i="1"/>
  <c r="E334" i="8" s="1"/>
  <c r="H334" s="1"/>
  <c r="D11" i="1"/>
  <c r="L209"/>
  <c r="K209"/>
  <c r="J209"/>
  <c r="F209"/>
  <c r="E209"/>
  <c r="D209"/>
  <c r="L175"/>
  <c r="K175"/>
  <c r="J175"/>
  <c r="F175"/>
  <c r="E175"/>
  <c r="D175"/>
  <c r="L297"/>
  <c r="K297"/>
  <c r="J297"/>
  <c r="F297"/>
  <c r="E297"/>
  <c r="D297"/>
  <c r="L28"/>
  <c r="K28"/>
  <c r="J28"/>
  <c r="F28"/>
  <c r="E28"/>
  <c r="D28"/>
  <c r="L7"/>
  <c r="K7"/>
  <c r="J7"/>
  <c r="F7"/>
  <c r="E7"/>
  <c r="D7"/>
  <c r="L228"/>
  <c r="K228"/>
  <c r="J228"/>
  <c r="F228"/>
  <c r="E228"/>
  <c r="D228"/>
  <c r="L312"/>
  <c r="K312"/>
  <c r="J312"/>
  <c r="F312"/>
  <c r="E312"/>
  <c r="D312"/>
  <c r="L313"/>
  <c r="K313"/>
  <c r="J313"/>
  <c r="F313"/>
  <c r="E313"/>
  <c r="D313"/>
  <c r="L186"/>
  <c r="K186"/>
  <c r="K117" i="8" s="1"/>
  <c r="J186" i="1"/>
  <c r="F186"/>
  <c r="E186"/>
  <c r="D186"/>
  <c r="D117" i="8" s="1"/>
  <c r="L171" i="1"/>
  <c r="K171"/>
  <c r="J171"/>
  <c r="F171"/>
  <c r="F86" i="8" s="1"/>
  <c r="E171" i="1"/>
  <c r="D171"/>
  <c r="L67"/>
  <c r="K67"/>
  <c r="J67"/>
  <c r="F67"/>
  <c r="E67"/>
  <c r="D67"/>
  <c r="L176"/>
  <c r="K176"/>
  <c r="J176"/>
  <c r="F176"/>
  <c r="E176"/>
  <c r="D176"/>
  <c r="L266"/>
  <c r="K266"/>
  <c r="J266"/>
  <c r="F266"/>
  <c r="E266"/>
  <c r="D266"/>
  <c r="L145"/>
  <c r="K145"/>
  <c r="J145"/>
  <c r="J109" i="8" s="1"/>
  <c r="F145" i="1"/>
  <c r="F109" i="8" s="1"/>
  <c r="E145" i="1"/>
  <c r="D145"/>
  <c r="L317"/>
  <c r="K317"/>
  <c r="J317"/>
  <c r="F317"/>
  <c r="E317"/>
  <c r="D317"/>
  <c r="L303"/>
  <c r="K303"/>
  <c r="J303"/>
  <c r="F303"/>
  <c r="E303"/>
  <c r="D303"/>
  <c r="L223"/>
  <c r="K223"/>
  <c r="J223"/>
  <c r="F223"/>
  <c r="E223"/>
  <c r="D223"/>
  <c r="L323"/>
  <c r="K323"/>
  <c r="J323"/>
  <c r="F323"/>
  <c r="E323"/>
  <c r="D323"/>
  <c r="L73"/>
  <c r="K73"/>
  <c r="J73"/>
  <c r="F73"/>
  <c r="E73"/>
  <c r="D73"/>
  <c r="L298"/>
  <c r="K298"/>
  <c r="J298"/>
  <c r="F298"/>
  <c r="E298"/>
  <c r="D298"/>
  <c r="L125"/>
  <c r="K125"/>
  <c r="J125"/>
  <c r="F125"/>
  <c r="E125"/>
  <c r="D125"/>
  <c r="L108"/>
  <c r="K108"/>
  <c r="J108"/>
  <c r="F108"/>
  <c r="F189" i="8" s="1"/>
  <c r="E108" i="1"/>
  <c r="D108"/>
  <c r="L103"/>
  <c r="K103"/>
  <c r="J103"/>
  <c r="F103"/>
  <c r="E103"/>
  <c r="D103"/>
  <c r="L12"/>
  <c r="K12"/>
  <c r="J12"/>
  <c r="F12"/>
  <c r="E12"/>
  <c r="D12"/>
  <c r="L325"/>
  <c r="K325"/>
  <c r="J325"/>
  <c r="F325"/>
  <c r="E325"/>
  <c r="D325"/>
  <c r="L261"/>
  <c r="K261"/>
  <c r="J261"/>
  <c r="F261"/>
  <c r="E261"/>
  <c r="D261"/>
  <c r="L208"/>
  <c r="K208"/>
  <c r="J208"/>
  <c r="F208"/>
  <c r="E208"/>
  <c r="D208"/>
  <c r="L96"/>
  <c r="K96"/>
  <c r="J96"/>
  <c r="F96"/>
  <c r="E96"/>
  <c r="D96"/>
  <c r="L219"/>
  <c r="K219"/>
  <c r="K82" i="8" s="1"/>
  <c r="J219" i="1"/>
  <c r="F219"/>
  <c r="E219"/>
  <c r="E82" i="8" s="1"/>
  <c r="D219" i="1"/>
  <c r="D82" i="8" s="1"/>
  <c r="L268" i="1"/>
  <c r="K268"/>
  <c r="J268"/>
  <c r="F268"/>
  <c r="E268"/>
  <c r="D268"/>
  <c r="L104"/>
  <c r="K104"/>
  <c r="J104"/>
  <c r="F104"/>
  <c r="E104"/>
  <c r="D104"/>
  <c r="L294"/>
  <c r="K294"/>
  <c r="J294"/>
  <c r="J31" i="8" s="1"/>
  <c r="F294" i="1"/>
  <c r="F31" i="8" s="1"/>
  <c r="E294" i="1"/>
  <c r="D294"/>
  <c r="L233"/>
  <c r="K233"/>
  <c r="K144" i="8" s="1"/>
  <c r="J233" i="1"/>
  <c r="F233"/>
  <c r="E233"/>
  <c r="D233"/>
  <c r="D144" i="8" s="1"/>
  <c r="L24" i="1"/>
  <c r="K24"/>
  <c r="K327" i="8" s="1"/>
  <c r="J24" i="1"/>
  <c r="J327" i="8" s="1"/>
  <c r="F24" i="1"/>
  <c r="E24"/>
  <c r="D24"/>
  <c r="D327" i="8" s="1"/>
  <c r="G327" s="1"/>
  <c r="L114" i="1"/>
  <c r="K114"/>
  <c r="J114"/>
  <c r="F114"/>
  <c r="E114"/>
  <c r="D114"/>
  <c r="L55"/>
  <c r="L340" i="8" s="1"/>
  <c r="K55" i="1"/>
  <c r="K340" i="8" s="1"/>
  <c r="J55" i="1"/>
  <c r="J340" i="8" s="1"/>
  <c r="F55" i="1"/>
  <c r="E55"/>
  <c r="D55"/>
  <c r="D340" i="8" s="1"/>
  <c r="G340" s="1"/>
  <c r="L151" i="1"/>
  <c r="K151"/>
  <c r="J151"/>
  <c r="F151"/>
  <c r="E151"/>
  <c r="D151"/>
  <c r="L182"/>
  <c r="K182"/>
  <c r="J182"/>
  <c r="F182"/>
  <c r="E182"/>
  <c r="D182"/>
  <c r="L127"/>
  <c r="K127"/>
  <c r="J127"/>
  <c r="F127"/>
  <c r="E127"/>
  <c r="D127"/>
  <c r="L184"/>
  <c r="K184"/>
  <c r="J184"/>
  <c r="F184"/>
  <c r="E184"/>
  <c r="D184"/>
  <c r="L71"/>
  <c r="K71"/>
  <c r="J71"/>
  <c r="F71"/>
  <c r="E71"/>
  <c r="D71"/>
  <c r="L189"/>
  <c r="L319" i="8" s="1"/>
  <c r="K189" i="1"/>
  <c r="K319" i="8" s="1"/>
  <c r="J189" i="1"/>
  <c r="J319" i="8" s="1"/>
  <c r="F189" i="1"/>
  <c r="E189"/>
  <c r="E319" i="8" s="1"/>
  <c r="H319" s="1"/>
  <c r="D189" i="1"/>
  <c r="D319" i="8" s="1"/>
  <c r="G319" s="1"/>
  <c r="L9" i="1"/>
  <c r="K9"/>
  <c r="J9"/>
  <c r="F9"/>
  <c r="E9"/>
  <c r="D9"/>
  <c r="L48"/>
  <c r="K48"/>
  <c r="J48"/>
  <c r="F48"/>
  <c r="E48"/>
  <c r="D48"/>
  <c r="L301"/>
  <c r="K301"/>
  <c r="K63" i="8" s="1"/>
  <c r="J301" i="1"/>
  <c r="F301"/>
  <c r="E301"/>
  <c r="E63" i="8" s="1"/>
  <c r="D301" i="1"/>
  <c r="L193"/>
  <c r="K193"/>
  <c r="J193"/>
  <c r="F193"/>
  <c r="F51" i="8" s="1"/>
  <c r="E193" i="1"/>
  <c r="D193"/>
  <c r="L321"/>
  <c r="K321"/>
  <c r="J321"/>
  <c r="F321"/>
  <c r="E321"/>
  <c r="D321"/>
  <c r="L194"/>
  <c r="K194"/>
  <c r="J194"/>
  <c r="F194"/>
  <c r="E194"/>
  <c r="D194"/>
  <c r="L212"/>
  <c r="K212"/>
  <c r="J212"/>
  <c r="F212"/>
  <c r="E212"/>
  <c r="D212"/>
  <c r="L198"/>
  <c r="K198"/>
  <c r="J198"/>
  <c r="F198"/>
  <c r="E198"/>
  <c r="D198"/>
  <c r="L29"/>
  <c r="K29"/>
  <c r="J29"/>
  <c r="F29"/>
  <c r="E29"/>
  <c r="D29"/>
  <c r="L309"/>
  <c r="K309"/>
  <c r="J309"/>
  <c r="F309"/>
  <c r="E309"/>
  <c r="D309"/>
  <c r="L134"/>
  <c r="L218" i="8" s="1"/>
  <c r="K134" i="1"/>
  <c r="K218" i="8" s="1"/>
  <c r="J134" i="1"/>
  <c r="J218" i="8" s="1"/>
  <c r="F134" i="1"/>
  <c r="F218" i="8" s="1"/>
  <c r="E134" i="1"/>
  <c r="E218" i="8" s="1"/>
  <c r="D134" i="1"/>
  <c r="D218" i="8" s="1"/>
  <c r="L172" i="1"/>
  <c r="K172"/>
  <c r="J172"/>
  <c r="F172"/>
  <c r="E172"/>
  <c r="D172"/>
  <c r="L287"/>
  <c r="K287"/>
  <c r="J287"/>
  <c r="F287"/>
  <c r="E287"/>
  <c r="D287"/>
  <c r="L131"/>
  <c r="L229" i="8" s="1"/>
  <c r="K131" i="1"/>
  <c r="K229" i="8" s="1"/>
  <c r="J131" i="1"/>
  <c r="F131"/>
  <c r="F229" i="8" s="1"/>
  <c r="E131" i="1"/>
  <c r="E229" i="8" s="1"/>
  <c r="D131" i="1"/>
  <c r="D229" i="8" s="1"/>
  <c r="L30" i="1"/>
  <c r="K30"/>
  <c r="J30"/>
  <c r="F30"/>
  <c r="E30"/>
  <c r="D30"/>
  <c r="L44"/>
  <c r="K44"/>
  <c r="J44"/>
  <c r="F44"/>
  <c r="E44"/>
  <c r="D44"/>
  <c r="L314"/>
  <c r="K314"/>
  <c r="J314"/>
  <c r="F314"/>
  <c r="E314"/>
  <c r="D314"/>
  <c r="L94"/>
  <c r="K94"/>
  <c r="J94"/>
  <c r="F94"/>
  <c r="F166" i="8" s="1"/>
  <c r="E94" i="1"/>
  <c r="D94"/>
  <c r="L170"/>
  <c r="K170"/>
  <c r="J170"/>
  <c r="F170"/>
  <c r="E170"/>
  <c r="D170"/>
  <c r="L241"/>
  <c r="K241"/>
  <c r="J241"/>
  <c r="F241"/>
  <c r="E241"/>
  <c r="D241"/>
  <c r="L33"/>
  <c r="L115" i="8" s="1"/>
  <c r="K33" i="1"/>
  <c r="K115" i="8" s="1"/>
  <c r="J33" i="1"/>
  <c r="J115" i="8" s="1"/>
  <c r="F33" i="1"/>
  <c r="F115" i="8" s="1"/>
  <c r="E33" i="1"/>
  <c r="E115" i="8" s="1"/>
  <c r="D33" i="1"/>
  <c r="D115" i="8" s="1"/>
  <c r="L140" i="1"/>
  <c r="K140"/>
  <c r="J140"/>
  <c r="F140"/>
  <c r="E140"/>
  <c r="D140"/>
  <c r="L180"/>
  <c r="K180"/>
  <c r="J180"/>
  <c r="F180"/>
  <c r="E180"/>
  <c r="E138" i="8" s="1"/>
  <c r="D180" i="1"/>
  <c r="L16"/>
  <c r="K16"/>
  <c r="J16"/>
  <c r="F16"/>
  <c r="E16"/>
  <c r="D16"/>
  <c r="L136"/>
  <c r="L226" i="8" s="1"/>
  <c r="K136" i="1"/>
  <c r="K226" i="8" s="1"/>
  <c r="J136" i="1"/>
  <c r="F136"/>
  <c r="F226" i="8" s="1"/>
  <c r="E136" i="1"/>
  <c r="E226" i="8" s="1"/>
  <c r="D136" i="1"/>
  <c r="D226" i="8" s="1"/>
  <c r="L57" i="1"/>
  <c r="K57"/>
  <c r="J57"/>
  <c r="F57"/>
  <c r="F78" i="8" s="1"/>
  <c r="E57" i="1"/>
  <c r="D57"/>
  <c r="L259"/>
  <c r="L324" i="8" s="1"/>
  <c r="K259" i="1"/>
  <c r="J259"/>
  <c r="F259"/>
  <c r="E259"/>
  <c r="E324" i="8" s="1"/>
  <c r="H324" s="1"/>
  <c r="D259" i="1"/>
  <c r="L292"/>
  <c r="K292"/>
  <c r="J292"/>
  <c r="F292"/>
  <c r="E292"/>
  <c r="D292"/>
  <c r="L100"/>
  <c r="K100"/>
  <c r="J100"/>
  <c r="F100"/>
  <c r="E100"/>
  <c r="D100"/>
  <c r="L163"/>
  <c r="K163"/>
  <c r="J163"/>
  <c r="F163"/>
  <c r="F178" i="8" s="1"/>
  <c r="E163" i="1"/>
  <c r="D163"/>
  <c r="L207"/>
  <c r="K207"/>
  <c r="J207"/>
  <c r="F207"/>
  <c r="E207"/>
  <c r="D207"/>
  <c r="L133"/>
  <c r="K133"/>
  <c r="J133"/>
  <c r="F133"/>
  <c r="E133"/>
  <c r="D133"/>
  <c r="L26"/>
  <c r="K26"/>
  <c r="J26"/>
  <c r="F26"/>
  <c r="E26"/>
  <c r="D26"/>
  <c r="L242"/>
  <c r="L135" i="8" s="1"/>
  <c r="K242" i="1"/>
  <c r="K135" i="8" s="1"/>
  <c r="J242" i="1"/>
  <c r="F242"/>
  <c r="F135" i="8" s="1"/>
  <c r="E242" i="1"/>
  <c r="E135" i="8" s="1"/>
  <c r="D242" i="1"/>
  <c r="D135" i="8" s="1"/>
  <c r="L224" i="1"/>
  <c r="K224"/>
  <c r="J224"/>
  <c r="F224"/>
  <c r="E224"/>
  <c r="D224"/>
  <c r="L211"/>
  <c r="K211"/>
  <c r="J211"/>
  <c r="F211"/>
  <c r="F108" i="8" s="1"/>
  <c r="E211" i="1"/>
  <c r="D211"/>
  <c r="L179"/>
  <c r="K179"/>
  <c r="J179"/>
  <c r="F179"/>
  <c r="E179"/>
  <c r="D179"/>
  <c r="L256"/>
  <c r="K256"/>
  <c r="J256"/>
  <c r="F256"/>
  <c r="E256"/>
  <c r="D256"/>
  <c r="L296"/>
  <c r="K296"/>
  <c r="K160" i="8" s="1"/>
  <c r="J296" i="1"/>
  <c r="F296"/>
  <c r="E296"/>
  <c r="E160" i="8" s="1"/>
  <c r="D296" i="1"/>
  <c r="D160" i="8" s="1"/>
  <c r="L122" i="1"/>
  <c r="L190" i="8" s="1"/>
  <c r="K122" i="1"/>
  <c r="K190" i="8" s="1"/>
  <c r="J122" i="1"/>
  <c r="F122"/>
  <c r="F190" i="8" s="1"/>
  <c r="E122" i="1"/>
  <c r="E190" i="8" s="1"/>
  <c r="D122" i="1"/>
  <c r="D190" i="8" s="1"/>
  <c r="L120" i="1"/>
  <c r="L339" i="8" s="1"/>
  <c r="K120" i="1"/>
  <c r="K339" i="8" s="1"/>
  <c r="J120" i="1"/>
  <c r="F120"/>
  <c r="E120"/>
  <c r="E339" i="8" s="1"/>
  <c r="H339" s="1"/>
  <c r="D120" i="1"/>
  <c r="D339" i="8" s="1"/>
  <c r="G339" s="1"/>
  <c r="L42" i="1"/>
  <c r="K42"/>
  <c r="J42"/>
  <c r="F42"/>
  <c r="E42"/>
  <c r="D42"/>
  <c r="L234"/>
  <c r="K234"/>
  <c r="J234"/>
  <c r="F234"/>
  <c r="E234"/>
  <c r="D234"/>
  <c r="L41"/>
  <c r="L341" i="8" s="1"/>
  <c r="K41" i="1"/>
  <c r="K341" i="8" s="1"/>
  <c r="J41" i="1"/>
  <c r="J341" i="8" s="1"/>
  <c r="F41" i="1"/>
  <c r="E41"/>
  <c r="E341" i="8" s="1"/>
  <c r="H341" s="1"/>
  <c r="D41" i="1"/>
  <c r="D341" i="8" s="1"/>
  <c r="G341" s="1"/>
  <c r="L68" i="1"/>
  <c r="K68"/>
  <c r="J68"/>
  <c r="F68"/>
  <c r="E68"/>
  <c r="D68"/>
  <c r="L102"/>
  <c r="K102"/>
  <c r="J102"/>
  <c r="F102"/>
  <c r="E102"/>
  <c r="D102"/>
  <c r="L152"/>
  <c r="K152"/>
  <c r="J152"/>
  <c r="F152"/>
  <c r="E152"/>
  <c r="D152"/>
  <c r="L59"/>
  <c r="K59"/>
  <c r="J59"/>
  <c r="F59"/>
  <c r="F81" i="8" s="1"/>
  <c r="E59" i="1"/>
  <c r="D59"/>
  <c r="L300"/>
  <c r="K300"/>
  <c r="J300"/>
  <c r="F300"/>
  <c r="E300"/>
  <c r="D300"/>
  <c r="L284"/>
  <c r="K284"/>
  <c r="J284"/>
  <c r="F284"/>
  <c r="E284"/>
  <c r="D284"/>
  <c r="L106"/>
  <c r="K106"/>
  <c r="J106"/>
  <c r="F106"/>
  <c r="E106"/>
  <c r="D106"/>
  <c r="L240"/>
  <c r="K240"/>
  <c r="J240"/>
  <c r="F240"/>
  <c r="F156" i="8" s="1"/>
  <c r="E240" i="1"/>
  <c r="D240"/>
  <c r="L25"/>
  <c r="K25"/>
  <c r="K213" i="8" s="1"/>
  <c r="J25" i="1"/>
  <c r="F25"/>
  <c r="E25"/>
  <c r="D25"/>
  <c r="D213" i="8" s="1"/>
  <c r="L107" i="1"/>
  <c r="L336" i="8" s="1"/>
  <c r="K107" i="1"/>
  <c r="K336" i="8" s="1"/>
  <c r="J107" i="1"/>
  <c r="J336" i="8" s="1"/>
  <c r="F107" i="1"/>
  <c r="E107"/>
  <c r="E336" i="8" s="1"/>
  <c r="H336" s="1"/>
  <c r="D107" i="1"/>
  <c r="D336" i="8" s="1"/>
  <c r="G336" s="1"/>
  <c r="L93" i="1"/>
  <c r="L338" i="8" s="1"/>
  <c r="K93" i="1"/>
  <c r="K338" i="8" s="1"/>
  <c r="J93" i="1"/>
  <c r="F93"/>
  <c r="E93"/>
  <c r="E338" i="8" s="1"/>
  <c r="H338" s="1"/>
  <c r="D93" i="1"/>
  <c r="D338" i="8" s="1"/>
  <c r="G338" s="1"/>
  <c r="L113" i="1"/>
  <c r="K113"/>
  <c r="J113"/>
  <c r="F113"/>
  <c r="E113"/>
  <c r="D113"/>
  <c r="L66"/>
  <c r="K66"/>
  <c r="J66"/>
  <c r="F66"/>
  <c r="E66"/>
  <c r="D66"/>
  <c r="L199"/>
  <c r="K199"/>
  <c r="J199"/>
  <c r="F199"/>
  <c r="F172" i="8" s="1"/>
  <c r="E199" i="1"/>
  <c r="D199"/>
  <c r="L101"/>
  <c r="K101"/>
  <c r="J101"/>
  <c r="F101"/>
  <c r="E101"/>
  <c r="D101"/>
  <c r="L87"/>
  <c r="K87"/>
  <c r="J87"/>
  <c r="F87"/>
  <c r="E87"/>
  <c r="D87"/>
  <c r="L318"/>
  <c r="K318"/>
  <c r="J318"/>
  <c r="F318"/>
  <c r="E318"/>
  <c r="D318"/>
  <c r="L70"/>
  <c r="K70"/>
  <c r="J70"/>
  <c r="F70"/>
  <c r="E70"/>
  <c r="D70"/>
  <c r="L299"/>
  <c r="K299"/>
  <c r="J299"/>
  <c r="F299"/>
  <c r="E299"/>
  <c r="D299"/>
  <c r="L148"/>
  <c r="L332" i="8" s="1"/>
  <c r="K148" i="1"/>
  <c r="K332" i="8" s="1"/>
  <c r="J148" i="1"/>
  <c r="J332" i="8" s="1"/>
  <c r="F148" i="1"/>
  <c r="E148"/>
  <c r="E332" i="8" s="1"/>
  <c r="H332" s="1"/>
  <c r="D148" i="1"/>
  <c r="D332" i="8" s="1"/>
  <c r="G332" s="1"/>
  <c r="L200" i="1"/>
  <c r="K200"/>
  <c r="J200"/>
  <c r="F200"/>
  <c r="E200"/>
  <c r="D200"/>
  <c r="L39"/>
  <c r="K39"/>
  <c r="J39"/>
  <c r="F39"/>
  <c r="E39"/>
  <c r="D39"/>
  <c r="L115"/>
  <c r="L129" i="8" s="1"/>
  <c r="K115" i="1"/>
  <c r="K129" i="8" s="1"/>
  <c r="J115" i="1"/>
  <c r="F115"/>
  <c r="E115"/>
  <c r="E329" i="8" s="1"/>
  <c r="H329" s="1"/>
  <c r="D115" i="1"/>
  <c r="D329" i="8" s="1"/>
  <c r="G329" s="1"/>
  <c r="L86" i="1"/>
  <c r="L66" i="8" s="1"/>
  <c r="K86" i="1"/>
  <c r="K66" i="8" s="1"/>
  <c r="J86" i="1"/>
  <c r="F86"/>
  <c r="F66" i="8" s="1"/>
  <c r="E86" i="1"/>
  <c r="E66" i="8" s="1"/>
  <c r="D86" i="1"/>
  <c r="D66" i="8" s="1"/>
  <c r="L244" i="1"/>
  <c r="K244"/>
  <c r="J244"/>
  <c r="F244"/>
  <c r="E244"/>
  <c r="D244"/>
  <c r="L302"/>
  <c r="L217" i="8" s="1"/>
  <c r="K302" i="1"/>
  <c r="K217" i="8" s="1"/>
  <c r="J302" i="1"/>
  <c r="J217" i="8" s="1"/>
  <c r="F302" i="1"/>
  <c r="F217" i="8" s="1"/>
  <c r="E302" i="1"/>
  <c r="E217" i="8" s="1"/>
  <c r="D302" i="1"/>
  <c r="D217" i="8" s="1"/>
  <c r="L277" i="1"/>
  <c r="K277"/>
  <c r="K201" i="8" s="1"/>
  <c r="J277" i="1"/>
  <c r="F277"/>
  <c r="E277"/>
  <c r="E323" i="8" s="1"/>
  <c r="H323" s="1"/>
  <c r="D277" i="1"/>
  <c r="D323" i="8" s="1"/>
  <c r="G323" s="1"/>
  <c r="L14" i="1"/>
  <c r="K14"/>
  <c r="J14"/>
  <c r="F14"/>
  <c r="F206" i="8" s="1"/>
  <c r="E14" i="1"/>
  <c r="D14"/>
  <c r="L147"/>
  <c r="K147"/>
  <c r="J147"/>
  <c r="F147"/>
  <c r="E147"/>
  <c r="D147"/>
  <c r="L245"/>
  <c r="L320" i="8" s="1"/>
  <c r="K245" i="1"/>
  <c r="K320" i="8" s="1"/>
  <c r="J245" i="1"/>
  <c r="J188" i="8" s="1"/>
  <c r="F245" i="1"/>
  <c r="F188" i="8" s="1"/>
  <c r="E245" i="1"/>
  <c r="D245"/>
  <c r="L155"/>
  <c r="L215" i="8" s="1"/>
  <c r="K155" i="1"/>
  <c r="K215" i="8" s="1"/>
  <c r="J155" i="1"/>
  <c r="J215" i="8" s="1"/>
  <c r="F155" i="1"/>
  <c r="F215" i="8" s="1"/>
  <c r="E155" i="1"/>
  <c r="E215" i="8" s="1"/>
  <c r="D155" i="1"/>
  <c r="D215" i="8" s="1"/>
  <c r="L47" i="1"/>
  <c r="K47"/>
  <c r="J47"/>
  <c r="J138" i="8" s="1"/>
  <c r="F47" i="1"/>
  <c r="F138" i="8" s="1"/>
  <c r="E47" i="1"/>
  <c r="D47"/>
  <c r="L258"/>
  <c r="L207" i="8" s="1"/>
  <c r="K258" i="1"/>
  <c r="K207" i="8" s="1"/>
  <c r="J258" i="1"/>
  <c r="J207" i="8" s="1"/>
  <c r="F258" i="1"/>
  <c r="F207" i="8" s="1"/>
  <c r="E258" i="1"/>
  <c r="E207" i="8" s="1"/>
  <c r="D258" i="1"/>
  <c r="D207" i="8" s="1"/>
  <c r="L46" i="1"/>
  <c r="L321" i="8" s="1"/>
  <c r="K46" i="1"/>
  <c r="K321" i="8" s="1"/>
  <c r="J46" i="1"/>
  <c r="F46"/>
  <c r="E46"/>
  <c r="E321" i="8" s="1"/>
  <c r="H321" s="1"/>
  <c r="D46" i="1"/>
  <c r="D321" i="8" s="1"/>
  <c r="G321" s="1"/>
  <c r="L8" i="1"/>
  <c r="L28" i="8" s="1"/>
  <c r="K8" i="1"/>
  <c r="K28" i="8" s="1"/>
  <c r="J8" i="1"/>
  <c r="F8"/>
  <c r="E8"/>
  <c r="E28" i="8" s="1"/>
  <c r="D8" i="1"/>
  <c r="D28" i="8" s="1"/>
  <c r="L81" i="1"/>
  <c r="L224" i="8" s="1"/>
  <c r="K81" i="1"/>
  <c r="K224" i="8" s="1"/>
  <c r="J81" i="1"/>
  <c r="J224" i="8" s="1"/>
  <c r="F81" i="1"/>
  <c r="F224" i="8" s="1"/>
  <c r="E81" i="1"/>
  <c r="E224" i="8" s="1"/>
  <c r="D81" i="1"/>
  <c r="D224" i="8" s="1"/>
  <c r="L159" i="1"/>
  <c r="K159"/>
  <c r="J159"/>
  <c r="F159"/>
  <c r="E159"/>
  <c r="D159"/>
  <c r="L306"/>
  <c r="K306"/>
  <c r="J306"/>
  <c r="F306"/>
  <c r="E306"/>
  <c r="D306"/>
  <c r="L181"/>
  <c r="K181"/>
  <c r="J181"/>
  <c r="F181"/>
  <c r="E181"/>
  <c r="D181"/>
  <c r="L236"/>
  <c r="K236"/>
  <c r="J236"/>
  <c r="F236"/>
  <c r="E236"/>
  <c r="D236"/>
  <c r="L230"/>
  <c r="L72" i="8" s="1"/>
  <c r="K230" i="1"/>
  <c r="J230"/>
  <c r="F230"/>
  <c r="E230"/>
  <c r="E72" i="8" s="1"/>
  <c r="D230" i="1"/>
  <c r="L166"/>
  <c r="L316" i="8" s="1"/>
  <c r="K166" i="1"/>
  <c r="K316" i="8" s="1"/>
  <c r="J166" i="1"/>
  <c r="J316" i="8" s="1"/>
  <c r="F166" i="1"/>
  <c r="E166"/>
  <c r="E316" i="8" s="1"/>
  <c r="H316" s="1"/>
  <c r="D166" i="1"/>
  <c r="D316" i="8" s="1"/>
  <c r="G316" s="1"/>
  <c r="L246" i="1"/>
  <c r="K246"/>
  <c r="J246"/>
  <c r="F246"/>
  <c r="E246"/>
  <c r="D246"/>
  <c r="L251"/>
  <c r="K251"/>
  <c r="J251"/>
  <c r="F251"/>
  <c r="F49" i="8" s="1"/>
  <c r="E251" i="1"/>
  <c r="D251"/>
  <c r="L160"/>
  <c r="L62" i="8" s="1"/>
  <c r="K160" i="1"/>
  <c r="K62" i="8" s="1"/>
  <c r="J160" i="1"/>
  <c r="J62" i="8" s="1"/>
  <c r="F160" i="1"/>
  <c r="F62" i="8" s="1"/>
  <c r="E160" i="1"/>
  <c r="E62" i="8" s="1"/>
  <c r="D160" i="1"/>
  <c r="D62" i="8" s="1"/>
  <c r="L146" i="1"/>
  <c r="K146"/>
  <c r="J146"/>
  <c r="F146"/>
  <c r="E146"/>
  <c r="D146"/>
  <c r="L324"/>
  <c r="L8" i="8" s="1"/>
  <c r="K324" i="1"/>
  <c r="J324"/>
  <c r="F324"/>
  <c r="E324"/>
  <c r="D324"/>
  <c r="D8" i="8" s="1"/>
  <c r="L90" i="1"/>
  <c r="K90"/>
  <c r="J90"/>
  <c r="F90"/>
  <c r="E90"/>
  <c r="D90"/>
  <c r="L280"/>
  <c r="K280"/>
  <c r="K146" i="8" s="1"/>
  <c r="J280" i="1"/>
  <c r="F280"/>
  <c r="E280"/>
  <c r="E146" i="8" s="1"/>
  <c r="D280" i="1"/>
  <c r="D146" i="8" s="1"/>
  <c r="L231" i="1"/>
  <c r="K231"/>
  <c r="J231"/>
  <c r="F231"/>
  <c r="E231"/>
  <c r="D231"/>
  <c r="L195"/>
  <c r="K195"/>
  <c r="J195"/>
  <c r="F195"/>
  <c r="E195"/>
  <c r="D195"/>
  <c r="L269"/>
  <c r="K269"/>
  <c r="J269"/>
  <c r="F269"/>
  <c r="E269"/>
  <c r="D269"/>
  <c r="L215"/>
  <c r="L137" i="8" s="1"/>
  <c r="K215" i="1"/>
  <c r="J215"/>
  <c r="F215"/>
  <c r="E215"/>
  <c r="E137" i="8" s="1"/>
  <c r="D215" i="1"/>
  <c r="L19"/>
  <c r="L128" i="8" s="1"/>
  <c r="K19" i="1"/>
  <c r="K128" i="8" s="1"/>
  <c r="J19" i="1"/>
  <c r="J128" i="8" s="1"/>
  <c r="F19" i="1"/>
  <c r="F128" i="8" s="1"/>
  <c r="E19" i="1"/>
  <c r="E128" i="8" s="1"/>
  <c r="D19" i="1"/>
  <c r="D128" i="8" s="1"/>
  <c r="L238" i="1"/>
  <c r="K238"/>
  <c r="K110" i="8" s="1"/>
  <c r="J238" i="1"/>
  <c r="F238"/>
  <c r="E238"/>
  <c r="E110" i="8" s="1"/>
  <c r="D238" i="1"/>
  <c r="D110" i="8" s="1"/>
  <c r="L124" i="1"/>
  <c r="K124"/>
  <c r="J124"/>
  <c r="F124"/>
  <c r="F159" i="8" s="1"/>
  <c r="E124" i="1"/>
  <c r="D124"/>
  <c r="L97"/>
  <c r="K97"/>
  <c r="J97"/>
  <c r="F97"/>
  <c r="E97"/>
  <c r="D97"/>
  <c r="L98"/>
  <c r="K98"/>
  <c r="J98"/>
  <c r="F98"/>
  <c r="E98"/>
  <c r="D98"/>
  <c r="L157"/>
  <c r="L325" i="8" s="1"/>
  <c r="K157" i="1"/>
  <c r="K325" i="8" s="1"/>
  <c r="J157" i="1"/>
  <c r="J153" i="8" s="1"/>
  <c r="F157" i="1"/>
  <c r="F153" i="8" s="1"/>
  <c r="E157" i="1"/>
  <c r="E325" i="8" s="1"/>
  <c r="H325" s="1"/>
  <c r="D157" i="1"/>
  <c r="D325" i="8" s="1"/>
  <c r="G325" s="1"/>
  <c r="L37" i="1"/>
  <c r="K37"/>
  <c r="J37"/>
  <c r="F37"/>
  <c r="F165" i="8" s="1"/>
  <c r="E37" i="1"/>
  <c r="D37"/>
  <c r="L110"/>
  <c r="L228" i="8" s="1"/>
  <c r="K110" i="1"/>
  <c r="K228" i="8" s="1"/>
  <c r="J110" i="1"/>
  <c r="J228" i="8" s="1"/>
  <c r="F110" i="1"/>
  <c r="F228" i="8" s="1"/>
  <c r="E110" i="1"/>
  <c r="E228" i="8" s="1"/>
  <c r="D110" i="1"/>
  <c r="D228" i="8" s="1"/>
  <c r="L202" i="1"/>
  <c r="L322" i="8" s="1"/>
  <c r="K202" i="1"/>
  <c r="K322" i="8" s="1"/>
  <c r="J202" i="1"/>
  <c r="F202"/>
  <c r="E202"/>
  <c r="E322" i="8" s="1"/>
  <c r="H322" s="1"/>
  <c r="D202" i="1"/>
  <c r="D322" i="8" s="1"/>
  <c r="G322" s="1"/>
  <c r="L165" i="1"/>
  <c r="K165"/>
  <c r="J165"/>
  <c r="F165"/>
  <c r="E165"/>
  <c r="D165"/>
  <c r="L10"/>
  <c r="K10"/>
  <c r="J10"/>
  <c r="F10"/>
  <c r="F32" i="8" s="1"/>
  <c r="E10" i="1"/>
  <c r="D10"/>
  <c r="L273"/>
  <c r="K273"/>
  <c r="J273"/>
  <c r="F273"/>
  <c r="E273"/>
  <c r="D273"/>
  <c r="L173"/>
  <c r="K173"/>
  <c r="J173"/>
  <c r="F173"/>
  <c r="E173"/>
  <c r="D173"/>
  <c r="L267"/>
  <c r="K267"/>
  <c r="J267"/>
  <c r="F267"/>
  <c r="E267"/>
  <c r="D267"/>
  <c r="L135"/>
  <c r="K135"/>
  <c r="J135"/>
  <c r="F135"/>
  <c r="E135"/>
  <c r="D135"/>
  <c r="L128"/>
  <c r="K128"/>
  <c r="J128"/>
  <c r="F128"/>
  <c r="E128"/>
  <c r="D128"/>
  <c r="L17"/>
  <c r="K17"/>
  <c r="J17"/>
  <c r="F17"/>
  <c r="E17"/>
  <c r="D17"/>
  <c r="L237"/>
  <c r="K237"/>
  <c r="J237"/>
  <c r="F237"/>
  <c r="E237"/>
  <c r="D237"/>
  <c r="L74"/>
  <c r="K74"/>
  <c r="J74"/>
  <c r="F74"/>
  <c r="E74"/>
  <c r="D74"/>
  <c r="L272"/>
  <c r="K272"/>
  <c r="J272"/>
  <c r="F272"/>
  <c r="E272"/>
  <c r="D272"/>
  <c r="L21"/>
  <c r="K21"/>
  <c r="J21"/>
  <c r="F21"/>
  <c r="E21"/>
  <c r="D21"/>
  <c r="L129"/>
  <c r="L333" i="8" s="1"/>
  <c r="K129" i="1"/>
  <c r="K333" i="8" s="1"/>
  <c r="J129" i="1"/>
  <c r="J333" i="8" s="1"/>
  <c r="F129" i="1"/>
  <c r="E129"/>
  <c r="E333" i="8" s="1"/>
  <c r="H333" s="1"/>
  <c r="D129" i="1"/>
  <c r="D333" i="8" s="1"/>
  <c r="G333" s="1"/>
  <c r="L117" i="1"/>
  <c r="K117"/>
  <c r="J117"/>
  <c r="F117"/>
  <c r="F170" i="8" s="1"/>
  <c r="E117" i="1"/>
  <c r="D117"/>
  <c r="L249"/>
  <c r="L173" i="8" s="1"/>
  <c r="K249" i="1"/>
  <c r="K173" i="8" s="1"/>
  <c r="J249" i="1"/>
  <c r="F249"/>
  <c r="E249"/>
  <c r="E173" i="8" s="1"/>
  <c r="D249" i="1"/>
  <c r="D173" i="8" s="1"/>
  <c r="L141" i="1"/>
  <c r="K141"/>
  <c r="J141"/>
  <c r="F141"/>
  <c r="F74" i="8" s="1"/>
  <c r="E141" i="1"/>
  <c r="D141"/>
  <c r="L158"/>
  <c r="K158"/>
  <c r="K342" i="8" s="1"/>
  <c r="J158" i="1"/>
  <c r="F158"/>
  <c r="E158"/>
  <c r="E342" i="8" s="1"/>
  <c r="H342" s="1"/>
  <c r="D158" i="1"/>
  <c r="D342" i="8" s="1"/>
  <c r="G342" s="1"/>
  <c r="L58" i="1"/>
  <c r="K58"/>
  <c r="J58"/>
  <c r="F58"/>
  <c r="F52" i="8" s="1"/>
  <c r="E58" i="1"/>
  <c r="D58"/>
  <c r="L116"/>
  <c r="L127" i="8" s="1"/>
  <c r="K116" i="1"/>
  <c r="K127" i="8" s="1"/>
  <c r="J116" i="1"/>
  <c r="F116"/>
  <c r="E116"/>
  <c r="E127" i="8" s="1"/>
  <c r="D116" i="1"/>
  <c r="D127" i="8" s="1"/>
  <c r="L32" i="1"/>
  <c r="K32"/>
  <c r="J32"/>
  <c r="F32"/>
  <c r="E32"/>
  <c r="D32"/>
  <c r="L83"/>
  <c r="K83"/>
  <c r="J83"/>
  <c r="F83"/>
  <c r="E83"/>
  <c r="D83"/>
  <c r="L270"/>
  <c r="K270"/>
  <c r="J270"/>
  <c r="J123" i="8" s="1"/>
  <c r="F270" i="1"/>
  <c r="F123" i="8" s="1"/>
  <c r="E270" i="1"/>
  <c r="D270"/>
  <c r="L247"/>
  <c r="K247"/>
  <c r="J247"/>
  <c r="F247"/>
  <c r="E247"/>
  <c r="D247"/>
  <c r="L65"/>
  <c r="K65"/>
  <c r="J65"/>
  <c r="F65"/>
  <c r="F67" i="8" s="1"/>
  <c r="E65" i="1"/>
  <c r="D65"/>
  <c r="L43"/>
  <c r="K43"/>
  <c r="J43"/>
  <c r="F43"/>
  <c r="E43"/>
  <c r="D43"/>
  <c r="L154"/>
  <c r="K154"/>
  <c r="K343" i="8" s="1"/>
  <c r="J154" i="1"/>
  <c r="J343" i="8" s="1"/>
  <c r="F154" i="1"/>
  <c r="E154"/>
  <c r="E343" i="8" s="1"/>
  <c r="H343" s="1"/>
  <c r="D154" i="1"/>
  <c r="L144"/>
  <c r="K144"/>
  <c r="J144"/>
  <c r="F144"/>
  <c r="E144"/>
  <c r="D144"/>
  <c r="L188"/>
  <c r="K188"/>
  <c r="J188"/>
  <c r="AL206" s="1"/>
  <c r="F188"/>
  <c r="E188"/>
  <c r="D188"/>
  <c r="L35"/>
  <c r="L220" i="8" s="1"/>
  <c r="K35" i="1"/>
  <c r="K220" i="8" s="1"/>
  <c r="J35" i="1"/>
  <c r="J220" i="8" s="1"/>
  <c r="F35" i="1"/>
  <c r="F220" i="8" s="1"/>
  <c r="E35" i="1"/>
  <c r="E220" i="8" s="1"/>
  <c r="D35" i="1"/>
  <c r="D220" i="8" s="1"/>
  <c r="L226" i="1"/>
  <c r="K226"/>
  <c r="J226"/>
  <c r="F226"/>
  <c r="E226"/>
  <c r="D226"/>
  <c r="L289"/>
  <c r="L6" i="8" s="1"/>
  <c r="K289" i="1"/>
  <c r="K6" i="8" s="1"/>
  <c r="J289" i="1"/>
  <c r="J6" i="8" s="1"/>
  <c r="F289" i="1"/>
  <c r="F6" i="8" s="1"/>
  <c r="E289" i="1"/>
  <c r="E6" i="8" s="1"/>
  <c r="D289" i="1"/>
  <c r="D6" i="8" s="1"/>
  <c r="L95" i="1"/>
  <c r="K95"/>
  <c r="J95"/>
  <c r="F95"/>
  <c r="E95"/>
  <c r="D95"/>
  <c r="L15"/>
  <c r="K15"/>
  <c r="K121" i="8" s="1"/>
  <c r="J15" i="1"/>
  <c r="F15"/>
  <c r="E15"/>
  <c r="D15"/>
  <c r="D121" i="8" s="1"/>
  <c r="L51" i="1"/>
  <c r="K51"/>
  <c r="J51"/>
  <c r="AL81" s="1"/>
  <c r="F51"/>
  <c r="E51"/>
  <c r="D51"/>
  <c r="L310"/>
  <c r="K310"/>
  <c r="J310"/>
  <c r="F310"/>
  <c r="E310"/>
  <c r="D310"/>
  <c r="L118"/>
  <c r="K118"/>
  <c r="J118"/>
  <c r="F118"/>
  <c r="F58" i="8" s="1"/>
  <c r="E118" i="1"/>
  <c r="D118"/>
  <c r="L88"/>
  <c r="K88"/>
  <c r="J88"/>
  <c r="F88"/>
  <c r="E88"/>
  <c r="D88"/>
  <c r="E344" i="8"/>
  <c r="H344" s="1"/>
  <c r="E345"/>
  <c r="H345" s="1"/>
  <c r="E346"/>
  <c r="H346" s="1"/>
  <c r="E347"/>
  <c r="H347" s="1"/>
  <c r="E348"/>
  <c r="H348" s="1"/>
  <c r="E349"/>
  <c r="H349" s="1"/>
  <c r="E350"/>
  <c r="H350" s="1"/>
  <c r="E351"/>
  <c r="H351" s="1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D344"/>
  <c r="G344" s="1"/>
  <c r="C345"/>
  <c r="D345"/>
  <c r="G345" s="1"/>
  <c r="C346"/>
  <c r="D346"/>
  <c r="G346" s="1"/>
  <c r="C347"/>
  <c r="D347"/>
  <c r="G347" s="1"/>
  <c r="C348"/>
  <c r="D348"/>
  <c r="G348" s="1"/>
  <c r="C349"/>
  <c r="D349"/>
  <c r="G349" s="1"/>
  <c r="C350"/>
  <c r="D350"/>
  <c r="G350" s="1"/>
  <c r="C351"/>
  <c r="D351"/>
  <c r="G351" s="1"/>
  <c r="C352"/>
  <c r="E352" s="1"/>
  <c r="H352" s="1"/>
  <c r="D352"/>
  <c r="G352" s="1"/>
  <c r="C353"/>
  <c r="E353" s="1"/>
  <c r="H353" s="1"/>
  <c r="D353"/>
  <c r="G353" s="1"/>
  <c r="C354"/>
  <c r="E354" s="1"/>
  <c r="H354" s="1"/>
  <c r="D354"/>
  <c r="G354" s="1"/>
  <c r="C355"/>
  <c r="E355" s="1"/>
  <c r="H355" s="1"/>
  <c r="D355"/>
  <c r="G355" s="1"/>
  <c r="C356"/>
  <c r="E356" s="1"/>
  <c r="H356" s="1"/>
  <c r="D356"/>
  <c r="G356" s="1"/>
  <c r="C357"/>
  <c r="E357" s="1"/>
  <c r="H357" s="1"/>
  <c r="D357"/>
  <c r="G357" s="1"/>
  <c r="C358"/>
  <c r="E358" s="1"/>
  <c r="H358" s="1"/>
  <c r="D358"/>
  <c r="G358" s="1"/>
  <c r="C359"/>
  <c r="E359" s="1"/>
  <c r="H359" s="1"/>
  <c r="D359"/>
  <c r="G359" s="1"/>
  <c r="C360"/>
  <c r="E360" s="1"/>
  <c r="H360" s="1"/>
  <c r="D360"/>
  <c r="G360" s="1"/>
  <c r="C361"/>
  <c r="E361" s="1"/>
  <c r="H361" s="1"/>
  <c r="D361"/>
  <c r="G361" s="1"/>
  <c r="C362"/>
  <c r="E362" s="1"/>
  <c r="H362" s="1"/>
  <c r="D362"/>
  <c r="G362" s="1"/>
  <c r="C363"/>
  <c r="E363" s="1"/>
  <c r="H363" s="1"/>
  <c r="D363"/>
  <c r="G363" s="1"/>
  <c r="C364"/>
  <c r="E364" s="1"/>
  <c r="H364" s="1"/>
  <c r="D364"/>
  <c r="G364" s="1"/>
  <c r="C365"/>
  <c r="E365" s="1"/>
  <c r="H365" s="1"/>
  <c r="D365"/>
  <c r="G365" s="1"/>
  <c r="C366"/>
  <c r="E366" s="1"/>
  <c r="H366" s="1"/>
  <c r="D366"/>
  <c r="G366" s="1"/>
  <c r="C367"/>
  <c r="E367" s="1"/>
  <c r="H367" s="1"/>
  <c r="D367"/>
  <c r="G367" s="1"/>
  <c r="C368"/>
  <c r="E368" s="1"/>
  <c r="H368" s="1"/>
  <c r="D368"/>
  <c r="G368" s="1"/>
  <c r="C369"/>
  <c r="E369" s="1"/>
  <c r="H369" s="1"/>
  <c r="D369"/>
  <c r="G369" s="1"/>
  <c r="C370"/>
  <c r="E370" s="1"/>
  <c r="H370" s="1"/>
  <c r="D370"/>
  <c r="G370" s="1"/>
  <c r="C371"/>
  <c r="E371" s="1"/>
  <c r="H371" s="1"/>
  <c r="D371"/>
  <c r="G371" s="1"/>
  <c r="C372"/>
  <c r="E372" s="1"/>
  <c r="H372" s="1"/>
  <c r="D372"/>
  <c r="G372" s="1"/>
  <c r="C373"/>
  <c r="E373" s="1"/>
  <c r="H373" s="1"/>
  <c r="D373"/>
  <c r="G373" s="1"/>
  <c r="C374"/>
  <c r="E374" s="1"/>
  <c r="H374" s="1"/>
  <c r="D374"/>
  <c r="G374" s="1"/>
  <c r="C375"/>
  <c r="E375" s="1"/>
  <c r="H375" s="1"/>
  <c r="D375"/>
  <c r="G375" s="1"/>
  <c r="C376"/>
  <c r="E376" s="1"/>
  <c r="H376" s="1"/>
  <c r="D376"/>
  <c r="G376" s="1"/>
  <c r="C377"/>
  <c r="E377" s="1"/>
  <c r="H377" s="1"/>
  <c r="D377"/>
  <c r="G377" s="1"/>
  <c r="C378"/>
  <c r="E378" s="1"/>
  <c r="H378" s="1"/>
  <c r="D378"/>
  <c r="G378" s="1"/>
  <c r="C379"/>
  <c r="E379" s="1"/>
  <c r="H379" s="1"/>
  <c r="D379"/>
  <c r="G379" s="1"/>
  <c r="C380"/>
  <c r="E380" s="1"/>
  <c r="H380" s="1"/>
  <c r="D380"/>
  <c r="G380" s="1"/>
  <c r="C381"/>
  <c r="E381" s="1"/>
  <c r="H381" s="1"/>
  <c r="D381"/>
  <c r="G381" s="1"/>
  <c r="C382"/>
  <c r="E382" s="1"/>
  <c r="H382" s="1"/>
  <c r="D382"/>
  <c r="G382" s="1"/>
  <c r="C383"/>
  <c r="E383" s="1"/>
  <c r="H383" s="1"/>
  <c r="D383"/>
  <c r="G383" s="1"/>
  <c r="C384"/>
  <c r="E384" s="1"/>
  <c r="H384" s="1"/>
  <c r="D384"/>
  <c r="G384" s="1"/>
  <c r="C385"/>
  <c r="E385" s="1"/>
  <c r="H385" s="1"/>
  <c r="D385"/>
  <c r="G385" s="1"/>
  <c r="C386"/>
  <c r="E386" s="1"/>
  <c r="H386" s="1"/>
  <c r="D386"/>
  <c r="G386" s="1"/>
  <c r="C387"/>
  <c r="E387" s="1"/>
  <c r="H387" s="1"/>
  <c r="D387"/>
  <c r="G387" s="1"/>
  <c r="C388"/>
  <c r="E388" s="1"/>
  <c r="H388" s="1"/>
  <c r="D388"/>
  <c r="G388" s="1"/>
  <c r="C389"/>
  <c r="E389" s="1"/>
  <c r="H389" s="1"/>
  <c r="D389"/>
  <c r="G389" s="1"/>
  <c r="C390"/>
  <c r="E390" s="1"/>
  <c r="H390" s="1"/>
  <c r="D390"/>
  <c r="G390" s="1"/>
  <c r="C391"/>
  <c r="E391" s="1"/>
  <c r="H391" s="1"/>
  <c r="D391"/>
  <c r="G391" s="1"/>
  <c r="C392"/>
  <c r="E392" s="1"/>
  <c r="H392" s="1"/>
  <c r="D392"/>
  <c r="G392" s="1"/>
  <c r="C393"/>
  <c r="E393" s="1"/>
  <c r="H393" s="1"/>
  <c r="D393"/>
  <c r="G393" s="1"/>
  <c r="C394"/>
  <c r="E394" s="1"/>
  <c r="H394" s="1"/>
  <c r="D394"/>
  <c r="G394" s="1"/>
  <c r="C395"/>
  <c r="E395" s="1"/>
  <c r="H395" s="1"/>
  <c r="D395"/>
  <c r="G395" s="1"/>
  <c r="C396"/>
  <c r="E396" s="1"/>
  <c r="H396" s="1"/>
  <c r="D396"/>
  <c r="G396" s="1"/>
  <c r="C397"/>
  <c r="E397" s="1"/>
  <c r="H397" s="1"/>
  <c r="D397"/>
  <c r="G397" s="1"/>
  <c r="C398"/>
  <c r="E398" s="1"/>
  <c r="H398" s="1"/>
  <c r="D398"/>
  <c r="G398" s="1"/>
  <c r="C399"/>
  <c r="E399" s="1"/>
  <c r="H399" s="1"/>
  <c r="D399"/>
  <c r="G399" s="1"/>
  <c r="C400"/>
  <c r="E400" s="1"/>
  <c r="H400" s="1"/>
  <c r="D400"/>
  <c r="G400" s="1"/>
  <c r="C401"/>
  <c r="E401" s="1"/>
  <c r="H401" s="1"/>
  <c r="D401"/>
  <c r="G401" s="1"/>
  <c r="C402"/>
  <c r="E402" s="1"/>
  <c r="H402" s="1"/>
  <c r="D402"/>
  <c r="G402" s="1"/>
  <c r="C403"/>
  <c r="E403" s="1"/>
  <c r="H403" s="1"/>
  <c r="D403"/>
  <c r="G403" s="1"/>
  <c r="C404"/>
  <c r="E404" s="1"/>
  <c r="H404" s="1"/>
  <c r="D404"/>
  <c r="G404" s="1"/>
  <c r="C405"/>
  <c r="E405" s="1"/>
  <c r="H405" s="1"/>
  <c r="D405"/>
  <c r="G405" s="1"/>
  <c r="C406"/>
  <c r="E406" s="1"/>
  <c r="H406" s="1"/>
  <c r="D406"/>
  <c r="G406" s="1"/>
  <c r="C407"/>
  <c r="E407" s="1"/>
  <c r="H407" s="1"/>
  <c r="D407"/>
  <c r="G407" s="1"/>
  <c r="C408"/>
  <c r="E408" s="1"/>
  <c r="H408" s="1"/>
  <c r="D408"/>
  <c r="G408" s="1"/>
  <c r="C409"/>
  <c r="E409" s="1"/>
  <c r="H409" s="1"/>
  <c r="D409"/>
  <c r="G409" s="1"/>
  <c r="C410"/>
  <c r="E410" s="1"/>
  <c r="H410" s="1"/>
  <c r="D410"/>
  <c r="G410" s="1"/>
  <c r="C411"/>
  <c r="E411" s="1"/>
  <c r="H411" s="1"/>
  <c r="D411"/>
  <c r="G411" s="1"/>
  <c r="C314"/>
  <c r="L404" i="1"/>
  <c r="L248" i="8"/>
  <c r="I36" i="3"/>
  <c r="H36"/>
  <c r="G36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AL551" i="1"/>
  <c r="C7" i="8"/>
  <c r="C9"/>
  <c r="C10"/>
  <c r="C11"/>
  <c r="C12"/>
  <c r="C5"/>
  <c r="C8"/>
  <c r="J546" i="1"/>
  <c r="AL546" s="1"/>
  <c r="H546" s="1"/>
  <c r="I546" s="1"/>
  <c r="K546"/>
  <c r="L546"/>
  <c r="J547"/>
  <c r="AL547" s="1"/>
  <c r="H547" s="1"/>
  <c r="I547" s="1"/>
  <c r="K547"/>
  <c r="L547"/>
  <c r="J548"/>
  <c r="AL548" s="1"/>
  <c r="H548" s="1"/>
  <c r="I548" s="1"/>
  <c r="K548"/>
  <c r="L548"/>
  <c r="J549"/>
  <c r="AL549" s="1"/>
  <c r="H549" s="1"/>
  <c r="I549" s="1"/>
  <c r="K549"/>
  <c r="L549"/>
  <c r="J550"/>
  <c r="AL550" s="1"/>
  <c r="H550" s="1"/>
  <c r="I550" s="1"/>
  <c r="K550"/>
  <c r="L550"/>
  <c r="C1" i="8"/>
  <c r="C23" s="1"/>
  <c r="D290"/>
  <c r="F299"/>
  <c r="F300"/>
  <c r="F301"/>
  <c r="F302"/>
  <c r="F303"/>
  <c r="F304"/>
  <c r="F305"/>
  <c r="F306"/>
  <c r="F307"/>
  <c r="F308"/>
  <c r="F41"/>
  <c r="F42"/>
  <c r="F43"/>
  <c r="F12"/>
  <c r="F13"/>
  <c r="F14"/>
  <c r="F15"/>
  <c r="F16"/>
  <c r="F17"/>
  <c r="F18"/>
  <c r="F19"/>
  <c r="F20"/>
  <c r="F21"/>
  <c r="C265"/>
  <c r="G265"/>
  <c r="M265"/>
  <c r="N265"/>
  <c r="O265"/>
  <c r="P265"/>
  <c r="Q265"/>
  <c r="R265"/>
  <c r="C266"/>
  <c r="G266"/>
  <c r="M266"/>
  <c r="N266"/>
  <c r="O266"/>
  <c r="P266"/>
  <c r="Q266"/>
  <c r="R266"/>
  <c r="C267"/>
  <c r="G267"/>
  <c r="M267"/>
  <c r="N267"/>
  <c r="O267"/>
  <c r="P267"/>
  <c r="Q267"/>
  <c r="R267"/>
  <c r="C268"/>
  <c r="G268"/>
  <c r="M268"/>
  <c r="N268"/>
  <c r="O268"/>
  <c r="P268"/>
  <c r="Q268"/>
  <c r="R268"/>
  <c r="C269"/>
  <c r="G269"/>
  <c r="M269"/>
  <c r="N269"/>
  <c r="O269"/>
  <c r="P269"/>
  <c r="Q269"/>
  <c r="R269"/>
  <c r="C271"/>
  <c r="G271"/>
  <c r="M271"/>
  <c r="N271"/>
  <c r="O271"/>
  <c r="P271"/>
  <c r="Q271"/>
  <c r="R271"/>
  <c r="C270"/>
  <c r="G270"/>
  <c r="M270"/>
  <c r="N270"/>
  <c r="O270"/>
  <c r="P270"/>
  <c r="Q270"/>
  <c r="R270"/>
  <c r="C272"/>
  <c r="G272"/>
  <c r="M272"/>
  <c r="N272"/>
  <c r="O272"/>
  <c r="P272"/>
  <c r="Q272"/>
  <c r="R272"/>
  <c r="C273"/>
  <c r="G273"/>
  <c r="M273"/>
  <c r="N273"/>
  <c r="O273"/>
  <c r="P273"/>
  <c r="Q273"/>
  <c r="R273"/>
  <c r="C274"/>
  <c r="G274"/>
  <c r="M274"/>
  <c r="N274"/>
  <c r="O274"/>
  <c r="P274"/>
  <c r="Q274"/>
  <c r="R274"/>
  <c r="C275"/>
  <c r="G275"/>
  <c r="M275"/>
  <c r="N275"/>
  <c r="O275"/>
  <c r="P275"/>
  <c r="Q275"/>
  <c r="R275"/>
  <c r="C276"/>
  <c r="G276"/>
  <c r="M276"/>
  <c r="N276"/>
  <c r="O276"/>
  <c r="P276"/>
  <c r="Q276"/>
  <c r="R276"/>
  <c r="C277"/>
  <c r="G277"/>
  <c r="M277"/>
  <c r="N277"/>
  <c r="O277"/>
  <c r="P277"/>
  <c r="Q277"/>
  <c r="R277"/>
  <c r="C278"/>
  <c r="G278"/>
  <c r="M278"/>
  <c r="N278"/>
  <c r="O278"/>
  <c r="P278"/>
  <c r="Q278"/>
  <c r="R278"/>
  <c r="C279"/>
  <c r="G279"/>
  <c r="M279"/>
  <c r="N279"/>
  <c r="O279"/>
  <c r="P279"/>
  <c r="Q279"/>
  <c r="R279"/>
  <c r="C280"/>
  <c r="G280"/>
  <c r="M280"/>
  <c r="N280"/>
  <c r="O280"/>
  <c r="P280"/>
  <c r="Q280"/>
  <c r="R280"/>
  <c r="C281"/>
  <c r="G281"/>
  <c r="M281"/>
  <c r="N281"/>
  <c r="O281"/>
  <c r="P281"/>
  <c r="Q281"/>
  <c r="R281"/>
  <c r="C282"/>
  <c r="G282"/>
  <c r="M282"/>
  <c r="N282"/>
  <c r="O282"/>
  <c r="P282"/>
  <c r="Q282"/>
  <c r="R282"/>
  <c r="C283"/>
  <c r="G283"/>
  <c r="M283"/>
  <c r="N283"/>
  <c r="O283"/>
  <c r="P283"/>
  <c r="Q283"/>
  <c r="R283"/>
  <c r="C284"/>
  <c r="G284"/>
  <c r="M284"/>
  <c r="N284"/>
  <c r="O284"/>
  <c r="P284"/>
  <c r="Q284"/>
  <c r="R284"/>
  <c r="C285"/>
  <c r="G285"/>
  <c r="M285"/>
  <c r="N285"/>
  <c r="O285"/>
  <c r="P285"/>
  <c r="Q285"/>
  <c r="R285"/>
  <c r="C286"/>
  <c r="G286"/>
  <c r="M286"/>
  <c r="N286"/>
  <c r="O286"/>
  <c r="P286"/>
  <c r="Q286"/>
  <c r="R286"/>
  <c r="C287"/>
  <c r="G287"/>
  <c r="M287"/>
  <c r="N287"/>
  <c r="O287"/>
  <c r="P287"/>
  <c r="Q287"/>
  <c r="R287"/>
  <c r="C288"/>
  <c r="G288"/>
  <c r="M288"/>
  <c r="N288"/>
  <c r="O288"/>
  <c r="P288"/>
  <c r="Q288"/>
  <c r="R288"/>
  <c r="C289"/>
  <c r="G289"/>
  <c r="M289"/>
  <c r="N289"/>
  <c r="O289"/>
  <c r="P289"/>
  <c r="Q289"/>
  <c r="R289"/>
  <c r="C290"/>
  <c r="G290"/>
  <c r="M290"/>
  <c r="N290"/>
  <c r="O290"/>
  <c r="P290"/>
  <c r="Q290"/>
  <c r="R290"/>
  <c r="C291"/>
  <c r="G291"/>
  <c r="M291"/>
  <c r="N291"/>
  <c r="O291"/>
  <c r="P291"/>
  <c r="Q291"/>
  <c r="R291"/>
  <c r="C292"/>
  <c r="G292"/>
  <c r="M292"/>
  <c r="N292"/>
  <c r="O292"/>
  <c r="P292"/>
  <c r="Q292"/>
  <c r="R292"/>
  <c r="C293"/>
  <c r="G293"/>
  <c r="M293"/>
  <c r="N293"/>
  <c r="O293"/>
  <c r="P293"/>
  <c r="Q293"/>
  <c r="R293"/>
  <c r="C294"/>
  <c r="G294"/>
  <c r="M294"/>
  <c r="N294"/>
  <c r="O294"/>
  <c r="P294"/>
  <c r="Q294"/>
  <c r="R294"/>
  <c r="C295"/>
  <c r="G295"/>
  <c r="M295"/>
  <c r="N295"/>
  <c r="O295"/>
  <c r="P295"/>
  <c r="Q295"/>
  <c r="R295"/>
  <c r="C215"/>
  <c r="G215"/>
  <c r="M215"/>
  <c r="N215"/>
  <c r="O215"/>
  <c r="P215"/>
  <c r="Q215"/>
  <c r="R215"/>
  <c r="C230"/>
  <c r="G230"/>
  <c r="M230"/>
  <c r="N230"/>
  <c r="O230"/>
  <c r="P230"/>
  <c r="Q230"/>
  <c r="R230"/>
  <c r="C213"/>
  <c r="G213"/>
  <c r="M213"/>
  <c r="N213"/>
  <c r="O213"/>
  <c r="P213"/>
  <c r="Q213"/>
  <c r="R213"/>
  <c r="C296"/>
  <c r="G296"/>
  <c r="M296"/>
  <c r="N296"/>
  <c r="O296"/>
  <c r="P296"/>
  <c r="Q296"/>
  <c r="R296"/>
  <c r="C297"/>
  <c r="G297"/>
  <c r="M297"/>
  <c r="N297"/>
  <c r="O297"/>
  <c r="P297"/>
  <c r="Q297"/>
  <c r="R297"/>
  <c r="C298"/>
  <c r="G298"/>
  <c r="M298"/>
  <c r="N298"/>
  <c r="O298"/>
  <c r="P298"/>
  <c r="Q298"/>
  <c r="R298"/>
  <c r="C58"/>
  <c r="G58"/>
  <c r="M58"/>
  <c r="N58"/>
  <c r="O58"/>
  <c r="P58"/>
  <c r="Q58"/>
  <c r="R58"/>
  <c r="C165"/>
  <c r="G165"/>
  <c r="M165"/>
  <c r="N165"/>
  <c r="O165"/>
  <c r="P165"/>
  <c r="Q165"/>
  <c r="R165"/>
  <c r="C156"/>
  <c r="G156"/>
  <c r="M156"/>
  <c r="N156"/>
  <c r="O156"/>
  <c r="P156"/>
  <c r="Q156"/>
  <c r="R156"/>
  <c r="C224"/>
  <c r="G224"/>
  <c r="M224"/>
  <c r="N224"/>
  <c r="O224"/>
  <c r="P224"/>
  <c r="Q224"/>
  <c r="R224"/>
  <c r="C299"/>
  <c r="D299"/>
  <c r="E299"/>
  <c r="G299"/>
  <c r="H299"/>
  <c r="I299"/>
  <c r="J299"/>
  <c r="K299"/>
  <c r="L299"/>
  <c r="M299"/>
  <c r="N299"/>
  <c r="O299"/>
  <c r="P299"/>
  <c r="Q299"/>
  <c r="R299"/>
  <c r="C300"/>
  <c r="D300"/>
  <c r="E300"/>
  <c r="G300"/>
  <c r="H300"/>
  <c r="I300"/>
  <c r="J300"/>
  <c r="K300"/>
  <c r="L300"/>
  <c r="M300"/>
  <c r="N300"/>
  <c r="O300"/>
  <c r="P300"/>
  <c r="Q300"/>
  <c r="R300"/>
  <c r="C301"/>
  <c r="D301"/>
  <c r="E301"/>
  <c r="G301"/>
  <c r="H301"/>
  <c r="I301"/>
  <c r="J301"/>
  <c r="K301"/>
  <c r="L301"/>
  <c r="M301"/>
  <c r="N301"/>
  <c r="O301"/>
  <c r="P301"/>
  <c r="Q301"/>
  <c r="R301"/>
  <c r="C302"/>
  <c r="D302"/>
  <c r="E302"/>
  <c r="G302"/>
  <c r="H302"/>
  <c r="I302"/>
  <c r="J302"/>
  <c r="K302"/>
  <c r="L302"/>
  <c r="M302"/>
  <c r="N302"/>
  <c r="O302"/>
  <c r="P302"/>
  <c r="Q302"/>
  <c r="R302"/>
  <c r="C303"/>
  <c r="D303"/>
  <c r="E303"/>
  <c r="G303"/>
  <c r="H303"/>
  <c r="I303"/>
  <c r="J303"/>
  <c r="K303"/>
  <c r="L303"/>
  <c r="M303"/>
  <c r="N303"/>
  <c r="O303"/>
  <c r="P303"/>
  <c r="Q303"/>
  <c r="R303"/>
  <c r="C304"/>
  <c r="D304"/>
  <c r="E304"/>
  <c r="G304"/>
  <c r="H304"/>
  <c r="I304"/>
  <c r="J304"/>
  <c r="K304"/>
  <c r="L304"/>
  <c r="M304"/>
  <c r="N304"/>
  <c r="O304"/>
  <c r="P304"/>
  <c r="Q304"/>
  <c r="R304"/>
  <c r="C305"/>
  <c r="D305"/>
  <c r="E305"/>
  <c r="G305"/>
  <c r="H305"/>
  <c r="I305"/>
  <c r="J305"/>
  <c r="K305"/>
  <c r="L305"/>
  <c r="M305"/>
  <c r="N305"/>
  <c r="O305"/>
  <c r="P305"/>
  <c r="Q305"/>
  <c r="R305"/>
  <c r="C306"/>
  <c r="D306"/>
  <c r="E306"/>
  <c r="G306"/>
  <c r="H306"/>
  <c r="I306"/>
  <c r="J306"/>
  <c r="K306"/>
  <c r="L306"/>
  <c r="M306"/>
  <c r="N306"/>
  <c r="O306"/>
  <c r="P306"/>
  <c r="Q306"/>
  <c r="R306"/>
  <c r="C307"/>
  <c r="D307"/>
  <c r="E307"/>
  <c r="G307"/>
  <c r="H307"/>
  <c r="I307"/>
  <c r="J307"/>
  <c r="K307"/>
  <c r="L307"/>
  <c r="M307"/>
  <c r="N307"/>
  <c r="O307"/>
  <c r="P307"/>
  <c r="Q307"/>
  <c r="R307"/>
  <c r="C308"/>
  <c r="D308"/>
  <c r="E308"/>
  <c r="G308"/>
  <c r="H308"/>
  <c r="I308"/>
  <c r="J308"/>
  <c r="K308"/>
  <c r="L308"/>
  <c r="M308"/>
  <c r="N308"/>
  <c r="O308"/>
  <c r="P308"/>
  <c r="Q308"/>
  <c r="R308"/>
  <c r="C257"/>
  <c r="G257"/>
  <c r="M257"/>
  <c r="N257"/>
  <c r="O257"/>
  <c r="P257"/>
  <c r="Q257"/>
  <c r="R257"/>
  <c r="C234"/>
  <c r="G234"/>
  <c r="M234"/>
  <c r="N234"/>
  <c r="O234"/>
  <c r="P234"/>
  <c r="Q234"/>
  <c r="R234"/>
  <c r="C246"/>
  <c r="G246"/>
  <c r="M246"/>
  <c r="N246"/>
  <c r="O246"/>
  <c r="P246"/>
  <c r="Q246"/>
  <c r="R246"/>
  <c r="C264"/>
  <c r="G264"/>
  <c r="M264"/>
  <c r="N264"/>
  <c r="O264"/>
  <c r="P264"/>
  <c r="Q264"/>
  <c r="R264"/>
  <c r="C148"/>
  <c r="G148"/>
  <c r="M148"/>
  <c r="N148"/>
  <c r="O148"/>
  <c r="P148"/>
  <c r="Q148"/>
  <c r="R148"/>
  <c r="C181"/>
  <c r="G181"/>
  <c r="M181"/>
  <c r="N181"/>
  <c r="O181"/>
  <c r="P181"/>
  <c r="Q181"/>
  <c r="R181"/>
  <c r="C232"/>
  <c r="G232"/>
  <c r="M232"/>
  <c r="N232"/>
  <c r="O232"/>
  <c r="P232"/>
  <c r="Q232"/>
  <c r="R232"/>
  <c r="C64"/>
  <c r="G64"/>
  <c r="M64"/>
  <c r="N64"/>
  <c r="O64"/>
  <c r="P64"/>
  <c r="Q64"/>
  <c r="R64"/>
  <c r="C68"/>
  <c r="G68"/>
  <c r="M68"/>
  <c r="N68"/>
  <c r="O68"/>
  <c r="P68"/>
  <c r="Q68"/>
  <c r="R68"/>
  <c r="C105"/>
  <c r="G105"/>
  <c r="M105"/>
  <c r="N105"/>
  <c r="O105"/>
  <c r="P105"/>
  <c r="Q105"/>
  <c r="R105"/>
  <c r="C153"/>
  <c r="G153"/>
  <c r="M153"/>
  <c r="N153"/>
  <c r="O153"/>
  <c r="P153"/>
  <c r="Q153"/>
  <c r="R153"/>
  <c r="C61"/>
  <c r="G61"/>
  <c r="M61"/>
  <c r="N61"/>
  <c r="O61"/>
  <c r="P61"/>
  <c r="Q61"/>
  <c r="R61"/>
  <c r="C120"/>
  <c r="G120"/>
  <c r="M120"/>
  <c r="N120"/>
  <c r="O120"/>
  <c r="P120"/>
  <c r="Q120"/>
  <c r="R120"/>
  <c r="C206"/>
  <c r="G206"/>
  <c r="M206"/>
  <c r="N206"/>
  <c r="O206"/>
  <c r="P206"/>
  <c r="Q206"/>
  <c r="R206"/>
  <c r="C113"/>
  <c r="G113"/>
  <c r="M113"/>
  <c r="N113"/>
  <c r="O113"/>
  <c r="P113"/>
  <c r="Q113"/>
  <c r="R113"/>
  <c r="C170"/>
  <c r="G170"/>
  <c r="M170"/>
  <c r="N170"/>
  <c r="O170"/>
  <c r="P170"/>
  <c r="Q170"/>
  <c r="R170"/>
  <c r="C193"/>
  <c r="G193"/>
  <c r="M193"/>
  <c r="N193"/>
  <c r="O193"/>
  <c r="P193"/>
  <c r="Q193"/>
  <c r="R193"/>
  <c r="C49"/>
  <c r="G49"/>
  <c r="M49"/>
  <c r="N49"/>
  <c r="O49"/>
  <c r="P49"/>
  <c r="Q49"/>
  <c r="R49"/>
  <c r="C50"/>
  <c r="G50"/>
  <c r="M50"/>
  <c r="N50"/>
  <c r="O50"/>
  <c r="P50"/>
  <c r="Q50"/>
  <c r="R50"/>
  <c r="C51"/>
  <c r="G51"/>
  <c r="M51"/>
  <c r="N51"/>
  <c r="O51"/>
  <c r="P51"/>
  <c r="Q51"/>
  <c r="R51"/>
  <c r="C52"/>
  <c r="G52"/>
  <c r="M52"/>
  <c r="N52"/>
  <c r="O52"/>
  <c r="P52"/>
  <c r="Q52"/>
  <c r="R52"/>
  <c r="C53"/>
  <c r="G53"/>
  <c r="M53"/>
  <c r="N53"/>
  <c r="O53"/>
  <c r="P53"/>
  <c r="Q53"/>
  <c r="R53"/>
  <c r="C54"/>
  <c r="G54"/>
  <c r="M54"/>
  <c r="N54"/>
  <c r="O54"/>
  <c r="P54"/>
  <c r="Q54"/>
  <c r="R54"/>
  <c r="C55"/>
  <c r="G55"/>
  <c r="M55"/>
  <c r="N55"/>
  <c r="O55"/>
  <c r="P55"/>
  <c r="Q55"/>
  <c r="R55"/>
  <c r="C56"/>
  <c r="G56"/>
  <c r="M56"/>
  <c r="N56"/>
  <c r="O56"/>
  <c r="P56"/>
  <c r="Q56"/>
  <c r="R56"/>
  <c r="C57"/>
  <c r="G57"/>
  <c r="M57"/>
  <c r="N57"/>
  <c r="O57"/>
  <c r="P57"/>
  <c r="Q57"/>
  <c r="R57"/>
  <c r="C59"/>
  <c r="G59"/>
  <c r="M59"/>
  <c r="N59"/>
  <c r="O59"/>
  <c r="P59"/>
  <c r="Q59"/>
  <c r="R59"/>
  <c r="C60"/>
  <c r="G60"/>
  <c r="M60"/>
  <c r="N60"/>
  <c r="O60"/>
  <c r="P60"/>
  <c r="Q60"/>
  <c r="R60"/>
  <c r="C63"/>
  <c r="G63"/>
  <c r="M63"/>
  <c r="N63"/>
  <c r="O63"/>
  <c r="P63"/>
  <c r="Q63"/>
  <c r="R63"/>
  <c r="C65"/>
  <c r="G65"/>
  <c r="M65"/>
  <c r="N65"/>
  <c r="O65"/>
  <c r="P65"/>
  <c r="Q65"/>
  <c r="R65"/>
  <c r="C66"/>
  <c r="G66"/>
  <c r="M66"/>
  <c r="N66"/>
  <c r="O66"/>
  <c r="P66"/>
  <c r="Q66"/>
  <c r="R66"/>
  <c r="C67"/>
  <c r="G67"/>
  <c r="M67"/>
  <c r="N67"/>
  <c r="O67"/>
  <c r="P67"/>
  <c r="Q67"/>
  <c r="R67"/>
  <c r="C69"/>
  <c r="G69"/>
  <c r="M69"/>
  <c r="N69"/>
  <c r="O69"/>
  <c r="P69"/>
  <c r="Q69"/>
  <c r="R69"/>
  <c r="C71"/>
  <c r="G71"/>
  <c r="M71"/>
  <c r="N71"/>
  <c r="O71"/>
  <c r="P71"/>
  <c r="Q71"/>
  <c r="R71"/>
  <c r="C72"/>
  <c r="G72"/>
  <c r="M72"/>
  <c r="N72"/>
  <c r="O72"/>
  <c r="P72"/>
  <c r="Q72"/>
  <c r="R72"/>
  <c r="C74"/>
  <c r="G74"/>
  <c r="M74"/>
  <c r="N74"/>
  <c r="O74"/>
  <c r="P74"/>
  <c r="Q74"/>
  <c r="R74"/>
  <c r="C73"/>
  <c r="G73"/>
  <c r="M73"/>
  <c r="N73"/>
  <c r="O73"/>
  <c r="P73"/>
  <c r="Q73"/>
  <c r="R73"/>
  <c r="C75"/>
  <c r="G75"/>
  <c r="M75"/>
  <c r="N75"/>
  <c r="O75"/>
  <c r="P75"/>
  <c r="Q75"/>
  <c r="R75"/>
  <c r="C76"/>
  <c r="G76"/>
  <c r="M76"/>
  <c r="N76"/>
  <c r="O76"/>
  <c r="P76"/>
  <c r="Q76"/>
  <c r="R76"/>
  <c r="C77"/>
  <c r="G77"/>
  <c r="M77"/>
  <c r="N77"/>
  <c r="O77"/>
  <c r="P77"/>
  <c r="Q77"/>
  <c r="R77"/>
  <c r="C78"/>
  <c r="G78"/>
  <c r="M78"/>
  <c r="N78"/>
  <c r="O78"/>
  <c r="P78"/>
  <c r="Q78"/>
  <c r="R78"/>
  <c r="C79"/>
  <c r="G79"/>
  <c r="M79"/>
  <c r="N79"/>
  <c r="O79"/>
  <c r="P79"/>
  <c r="Q79"/>
  <c r="R79"/>
  <c r="C80"/>
  <c r="G80"/>
  <c r="M80"/>
  <c r="N80"/>
  <c r="O80"/>
  <c r="P80"/>
  <c r="Q80"/>
  <c r="R80"/>
  <c r="C81"/>
  <c r="G81"/>
  <c r="M81"/>
  <c r="N81"/>
  <c r="O81"/>
  <c r="P81"/>
  <c r="Q81"/>
  <c r="R81"/>
  <c r="C82"/>
  <c r="G82"/>
  <c r="M82"/>
  <c r="N82"/>
  <c r="O82"/>
  <c r="P82"/>
  <c r="Q82"/>
  <c r="R82"/>
  <c r="C83"/>
  <c r="G83"/>
  <c r="M83"/>
  <c r="N83"/>
  <c r="O83"/>
  <c r="P83"/>
  <c r="Q83"/>
  <c r="R83"/>
  <c r="C84"/>
  <c r="G84"/>
  <c r="M84"/>
  <c r="N84"/>
  <c r="O84"/>
  <c r="P84"/>
  <c r="Q84"/>
  <c r="R84"/>
  <c r="C85"/>
  <c r="G85"/>
  <c r="M85"/>
  <c r="N85"/>
  <c r="O85"/>
  <c r="P85"/>
  <c r="Q85"/>
  <c r="R85"/>
  <c r="C86"/>
  <c r="G86"/>
  <c r="M86"/>
  <c r="N86"/>
  <c r="O86"/>
  <c r="P86"/>
  <c r="Q86"/>
  <c r="R86"/>
  <c r="C87"/>
  <c r="G87"/>
  <c r="M87"/>
  <c r="N87"/>
  <c r="O87"/>
  <c r="P87"/>
  <c r="Q87"/>
  <c r="R87"/>
  <c r="C88"/>
  <c r="G88"/>
  <c r="M88"/>
  <c r="N88"/>
  <c r="O88"/>
  <c r="P88"/>
  <c r="Q88"/>
  <c r="R88"/>
  <c r="C89"/>
  <c r="G89"/>
  <c r="M89"/>
  <c r="N89"/>
  <c r="O89"/>
  <c r="P89"/>
  <c r="Q89"/>
  <c r="R89"/>
  <c r="C90"/>
  <c r="G90"/>
  <c r="M90"/>
  <c r="N90"/>
  <c r="O90"/>
  <c r="P90"/>
  <c r="Q90"/>
  <c r="R90"/>
  <c r="C91"/>
  <c r="G91"/>
  <c r="M91"/>
  <c r="N91"/>
  <c r="O91"/>
  <c r="P91"/>
  <c r="Q91"/>
  <c r="R91"/>
  <c r="C92"/>
  <c r="G92"/>
  <c r="M92"/>
  <c r="N92"/>
  <c r="O92"/>
  <c r="P92"/>
  <c r="Q92"/>
  <c r="R92"/>
  <c r="C93"/>
  <c r="G93"/>
  <c r="M93"/>
  <c r="N93"/>
  <c r="O93"/>
  <c r="P93"/>
  <c r="Q93"/>
  <c r="R93"/>
  <c r="C94"/>
  <c r="G94"/>
  <c r="M94"/>
  <c r="N94"/>
  <c r="O94"/>
  <c r="P94"/>
  <c r="Q94"/>
  <c r="R94"/>
  <c r="C95"/>
  <c r="G95"/>
  <c r="M95"/>
  <c r="N95"/>
  <c r="O95"/>
  <c r="P95"/>
  <c r="Q95"/>
  <c r="R95"/>
  <c r="C96"/>
  <c r="G96"/>
  <c r="M96"/>
  <c r="N96"/>
  <c r="O96"/>
  <c r="P96"/>
  <c r="Q96"/>
  <c r="R96"/>
  <c r="C98"/>
  <c r="G98"/>
  <c r="M98"/>
  <c r="N98"/>
  <c r="O98"/>
  <c r="P98"/>
  <c r="Q98"/>
  <c r="R98"/>
  <c r="C99"/>
  <c r="G99"/>
  <c r="M99"/>
  <c r="N99"/>
  <c r="O99"/>
  <c r="P99"/>
  <c r="Q99"/>
  <c r="R99"/>
  <c r="C100"/>
  <c r="G100"/>
  <c r="M100"/>
  <c r="N100"/>
  <c r="O100"/>
  <c r="P100"/>
  <c r="Q100"/>
  <c r="R100"/>
  <c r="C101"/>
  <c r="G101"/>
  <c r="M101"/>
  <c r="N101"/>
  <c r="O101"/>
  <c r="P101"/>
  <c r="Q101"/>
  <c r="R101"/>
  <c r="C102"/>
  <c r="G102"/>
  <c r="M102"/>
  <c r="N102"/>
  <c r="O102"/>
  <c r="P102"/>
  <c r="Q102"/>
  <c r="R102"/>
  <c r="C97"/>
  <c r="G97"/>
  <c r="M97"/>
  <c r="N97"/>
  <c r="O97"/>
  <c r="P97"/>
  <c r="Q97"/>
  <c r="R97"/>
  <c r="C103"/>
  <c r="G103"/>
  <c r="M103"/>
  <c r="N103"/>
  <c r="O103"/>
  <c r="P103"/>
  <c r="Q103"/>
  <c r="R103"/>
  <c r="C104"/>
  <c r="G104"/>
  <c r="M104"/>
  <c r="N104"/>
  <c r="O104"/>
  <c r="P104"/>
  <c r="Q104"/>
  <c r="R104"/>
  <c r="C106"/>
  <c r="G106"/>
  <c r="M106"/>
  <c r="N106"/>
  <c r="O106"/>
  <c r="P106"/>
  <c r="Q106"/>
  <c r="R106"/>
  <c r="C107"/>
  <c r="G107"/>
  <c r="M107"/>
  <c r="N107"/>
  <c r="O107"/>
  <c r="P107"/>
  <c r="Q107"/>
  <c r="R107"/>
  <c r="C108"/>
  <c r="G108"/>
  <c r="M108"/>
  <c r="N108"/>
  <c r="O108"/>
  <c r="P108"/>
  <c r="Q108"/>
  <c r="R108"/>
  <c r="C109"/>
  <c r="G109"/>
  <c r="M109"/>
  <c r="N109"/>
  <c r="O109"/>
  <c r="P109"/>
  <c r="Q109"/>
  <c r="R109"/>
  <c r="C110"/>
  <c r="G110"/>
  <c r="M110"/>
  <c r="N110"/>
  <c r="O110"/>
  <c r="P110"/>
  <c r="Q110"/>
  <c r="R110"/>
  <c r="C111"/>
  <c r="G111"/>
  <c r="M111"/>
  <c r="N111"/>
  <c r="O111"/>
  <c r="P111"/>
  <c r="Q111"/>
  <c r="R111"/>
  <c r="C112"/>
  <c r="G112"/>
  <c r="M112"/>
  <c r="N112"/>
  <c r="O112"/>
  <c r="P112"/>
  <c r="Q112"/>
  <c r="R112"/>
  <c r="C114"/>
  <c r="G114"/>
  <c r="M114"/>
  <c r="N114"/>
  <c r="O114"/>
  <c r="P114"/>
  <c r="Q114"/>
  <c r="R114"/>
  <c r="C115"/>
  <c r="G115"/>
  <c r="M115"/>
  <c r="N115"/>
  <c r="O115"/>
  <c r="P115"/>
  <c r="Q115"/>
  <c r="R115"/>
  <c r="C116"/>
  <c r="G116"/>
  <c r="M116"/>
  <c r="N116"/>
  <c r="O116"/>
  <c r="P116"/>
  <c r="Q116"/>
  <c r="R116"/>
  <c r="C117"/>
  <c r="G117"/>
  <c r="M117"/>
  <c r="N117"/>
  <c r="O117"/>
  <c r="P117"/>
  <c r="Q117"/>
  <c r="R117"/>
  <c r="C118"/>
  <c r="G118"/>
  <c r="M118"/>
  <c r="N118"/>
  <c r="O118"/>
  <c r="P118"/>
  <c r="Q118"/>
  <c r="R118"/>
  <c r="C119"/>
  <c r="G119"/>
  <c r="M119"/>
  <c r="N119"/>
  <c r="O119"/>
  <c r="P119"/>
  <c r="Q119"/>
  <c r="R119"/>
  <c r="C121"/>
  <c r="G121"/>
  <c r="M121"/>
  <c r="N121"/>
  <c r="O121"/>
  <c r="P121"/>
  <c r="Q121"/>
  <c r="R121"/>
  <c r="C122"/>
  <c r="G122"/>
  <c r="M122"/>
  <c r="N122"/>
  <c r="O122"/>
  <c r="P122"/>
  <c r="Q122"/>
  <c r="R122"/>
  <c r="C123"/>
  <c r="G123"/>
  <c r="M123"/>
  <c r="N123"/>
  <c r="O123"/>
  <c r="P123"/>
  <c r="Q123"/>
  <c r="R123"/>
  <c r="C171"/>
  <c r="G171"/>
  <c r="M171"/>
  <c r="N171"/>
  <c r="O171"/>
  <c r="P171"/>
  <c r="Q171"/>
  <c r="R171"/>
  <c r="C125"/>
  <c r="G125"/>
  <c r="M125"/>
  <c r="N125"/>
  <c r="O125"/>
  <c r="P125"/>
  <c r="Q125"/>
  <c r="R125"/>
  <c r="C126"/>
  <c r="G126"/>
  <c r="M126"/>
  <c r="N126"/>
  <c r="O126"/>
  <c r="P126"/>
  <c r="Q126"/>
  <c r="R126"/>
  <c r="C127"/>
  <c r="G127"/>
  <c r="M127"/>
  <c r="N127"/>
  <c r="O127"/>
  <c r="P127"/>
  <c r="Q127"/>
  <c r="R127"/>
  <c r="C128"/>
  <c r="G128"/>
  <c r="M128"/>
  <c r="N128"/>
  <c r="O128"/>
  <c r="P128"/>
  <c r="Q128"/>
  <c r="R128"/>
  <c r="C129"/>
  <c r="G129"/>
  <c r="M129"/>
  <c r="N129"/>
  <c r="O129"/>
  <c r="P129"/>
  <c r="Q129"/>
  <c r="R129"/>
  <c r="C130"/>
  <c r="G130"/>
  <c r="M130"/>
  <c r="N130"/>
  <c r="O130"/>
  <c r="P130"/>
  <c r="Q130"/>
  <c r="R130"/>
  <c r="C131"/>
  <c r="G131"/>
  <c r="M131"/>
  <c r="N131"/>
  <c r="O131"/>
  <c r="P131"/>
  <c r="Q131"/>
  <c r="R131"/>
  <c r="C132"/>
  <c r="G132"/>
  <c r="M132"/>
  <c r="N132"/>
  <c r="O132"/>
  <c r="P132"/>
  <c r="Q132"/>
  <c r="R132"/>
  <c r="C70"/>
  <c r="G70"/>
  <c r="M70"/>
  <c r="N70"/>
  <c r="O70"/>
  <c r="P70"/>
  <c r="Q70"/>
  <c r="R70"/>
  <c r="C133"/>
  <c r="G133"/>
  <c r="M133"/>
  <c r="N133"/>
  <c r="O133"/>
  <c r="P133"/>
  <c r="Q133"/>
  <c r="R133"/>
  <c r="C134"/>
  <c r="G134"/>
  <c r="M134"/>
  <c r="N134"/>
  <c r="O134"/>
  <c r="P134"/>
  <c r="Q134"/>
  <c r="R134"/>
  <c r="C135"/>
  <c r="G135"/>
  <c r="M135"/>
  <c r="N135"/>
  <c r="O135"/>
  <c r="P135"/>
  <c r="Q135"/>
  <c r="R135"/>
  <c r="C136"/>
  <c r="G136"/>
  <c r="M136"/>
  <c r="N136"/>
  <c r="O136"/>
  <c r="P136"/>
  <c r="Q136"/>
  <c r="R136"/>
  <c r="C137"/>
  <c r="G137"/>
  <c r="M137"/>
  <c r="N137"/>
  <c r="O137"/>
  <c r="P137"/>
  <c r="Q137"/>
  <c r="R137"/>
  <c r="C138"/>
  <c r="G138"/>
  <c r="M138"/>
  <c r="N138"/>
  <c r="O138"/>
  <c r="P138"/>
  <c r="Q138"/>
  <c r="R138"/>
  <c r="C139"/>
  <c r="G139"/>
  <c r="M139"/>
  <c r="N139"/>
  <c r="O139"/>
  <c r="P139"/>
  <c r="Q139"/>
  <c r="R139"/>
  <c r="C140"/>
  <c r="G140"/>
  <c r="M140"/>
  <c r="N140"/>
  <c r="O140"/>
  <c r="P140"/>
  <c r="Q140"/>
  <c r="R140"/>
  <c r="C141"/>
  <c r="G141"/>
  <c r="M141"/>
  <c r="N141"/>
  <c r="O141"/>
  <c r="P141"/>
  <c r="Q141"/>
  <c r="R141"/>
  <c r="C142"/>
  <c r="G142"/>
  <c r="M142"/>
  <c r="N142"/>
  <c r="O142"/>
  <c r="P142"/>
  <c r="Q142"/>
  <c r="R142"/>
  <c r="C143"/>
  <c r="G143"/>
  <c r="M143"/>
  <c r="N143"/>
  <c r="O143"/>
  <c r="P143"/>
  <c r="Q143"/>
  <c r="R143"/>
  <c r="C145"/>
  <c r="G145"/>
  <c r="M145"/>
  <c r="N145"/>
  <c r="O145"/>
  <c r="P145"/>
  <c r="Q145"/>
  <c r="R145"/>
  <c r="C146"/>
  <c r="G146"/>
  <c r="M146"/>
  <c r="N146"/>
  <c r="O146"/>
  <c r="P146"/>
  <c r="Q146"/>
  <c r="R146"/>
  <c r="C147"/>
  <c r="G147"/>
  <c r="M147"/>
  <c r="N147"/>
  <c r="O147"/>
  <c r="P147"/>
  <c r="Q147"/>
  <c r="R147"/>
  <c r="C149"/>
  <c r="G149"/>
  <c r="M149"/>
  <c r="N149"/>
  <c r="O149"/>
  <c r="P149"/>
  <c r="Q149"/>
  <c r="R149"/>
  <c r="C150"/>
  <c r="G150"/>
  <c r="M150"/>
  <c r="N150"/>
  <c r="O150"/>
  <c r="P150"/>
  <c r="Q150"/>
  <c r="R150"/>
  <c r="C152"/>
  <c r="G152"/>
  <c r="M152"/>
  <c r="N152"/>
  <c r="O152"/>
  <c r="P152"/>
  <c r="Q152"/>
  <c r="R152"/>
  <c r="C154"/>
  <c r="G154"/>
  <c r="M154"/>
  <c r="N154"/>
  <c r="O154"/>
  <c r="P154"/>
  <c r="Q154"/>
  <c r="R154"/>
  <c r="C155"/>
  <c r="G155"/>
  <c r="M155"/>
  <c r="N155"/>
  <c r="O155"/>
  <c r="P155"/>
  <c r="Q155"/>
  <c r="R155"/>
  <c r="C157"/>
  <c r="G157"/>
  <c r="M157"/>
  <c r="N157"/>
  <c r="O157"/>
  <c r="P157"/>
  <c r="Q157"/>
  <c r="R157"/>
  <c r="C158"/>
  <c r="G158"/>
  <c r="M158"/>
  <c r="N158"/>
  <c r="O158"/>
  <c r="P158"/>
  <c r="Q158"/>
  <c r="R158"/>
  <c r="C159"/>
  <c r="G159"/>
  <c r="M159"/>
  <c r="N159"/>
  <c r="O159"/>
  <c r="P159"/>
  <c r="Q159"/>
  <c r="R159"/>
  <c r="C160"/>
  <c r="G160"/>
  <c r="M160"/>
  <c r="N160"/>
  <c r="O160"/>
  <c r="P160"/>
  <c r="Q160"/>
  <c r="R160"/>
  <c r="C161"/>
  <c r="G161"/>
  <c r="M161"/>
  <c r="N161"/>
  <c r="O161"/>
  <c r="P161"/>
  <c r="Q161"/>
  <c r="R161"/>
  <c r="C162"/>
  <c r="G162"/>
  <c r="M162"/>
  <c r="N162"/>
  <c r="O162"/>
  <c r="P162"/>
  <c r="Q162"/>
  <c r="R162"/>
  <c r="C163"/>
  <c r="G163"/>
  <c r="M163"/>
  <c r="N163"/>
  <c r="O163"/>
  <c r="P163"/>
  <c r="Q163"/>
  <c r="R163"/>
  <c r="C164"/>
  <c r="G164"/>
  <c r="M164"/>
  <c r="N164"/>
  <c r="O164"/>
  <c r="P164"/>
  <c r="Q164"/>
  <c r="R164"/>
  <c r="C166"/>
  <c r="G166"/>
  <c r="M166"/>
  <c r="N166"/>
  <c r="O166"/>
  <c r="P166"/>
  <c r="Q166"/>
  <c r="R166"/>
  <c r="C167"/>
  <c r="G167"/>
  <c r="M167"/>
  <c r="N167"/>
  <c r="O167"/>
  <c r="P167"/>
  <c r="Q167"/>
  <c r="R167"/>
  <c r="C168"/>
  <c r="G168"/>
  <c r="M168"/>
  <c r="N168"/>
  <c r="O168"/>
  <c r="P168"/>
  <c r="Q168"/>
  <c r="R168"/>
  <c r="C169"/>
  <c r="G169"/>
  <c r="M169"/>
  <c r="N169"/>
  <c r="O169"/>
  <c r="P169"/>
  <c r="Q169"/>
  <c r="R169"/>
  <c r="C172"/>
  <c r="G172"/>
  <c r="M172"/>
  <c r="N172"/>
  <c r="O172"/>
  <c r="P172"/>
  <c r="Q172"/>
  <c r="R172"/>
  <c r="C173"/>
  <c r="G173"/>
  <c r="M173"/>
  <c r="N173"/>
  <c r="O173"/>
  <c r="P173"/>
  <c r="Q173"/>
  <c r="R173"/>
  <c r="C174"/>
  <c r="G174"/>
  <c r="M174"/>
  <c r="N174"/>
  <c r="O174"/>
  <c r="P174"/>
  <c r="Q174"/>
  <c r="R174"/>
  <c r="C175"/>
  <c r="G175"/>
  <c r="M175"/>
  <c r="N175"/>
  <c r="O175"/>
  <c r="P175"/>
  <c r="Q175"/>
  <c r="R175"/>
  <c r="C176"/>
  <c r="G176"/>
  <c r="M176"/>
  <c r="N176"/>
  <c r="O176"/>
  <c r="P176"/>
  <c r="Q176"/>
  <c r="R176"/>
  <c r="C177"/>
  <c r="G177"/>
  <c r="M177"/>
  <c r="N177"/>
  <c r="O177"/>
  <c r="P177"/>
  <c r="Q177"/>
  <c r="R177"/>
  <c r="C178"/>
  <c r="G178"/>
  <c r="M178"/>
  <c r="N178"/>
  <c r="O178"/>
  <c r="P178"/>
  <c r="Q178"/>
  <c r="R178"/>
  <c r="C179"/>
  <c r="G179"/>
  <c r="M179"/>
  <c r="N179"/>
  <c r="O179"/>
  <c r="P179"/>
  <c r="Q179"/>
  <c r="R179"/>
  <c r="C180"/>
  <c r="G180"/>
  <c r="M180"/>
  <c r="N180"/>
  <c r="O180"/>
  <c r="P180"/>
  <c r="Q180"/>
  <c r="R180"/>
  <c r="C182"/>
  <c r="G182"/>
  <c r="M182"/>
  <c r="N182"/>
  <c r="O182"/>
  <c r="P182"/>
  <c r="Q182"/>
  <c r="R182"/>
  <c r="C184"/>
  <c r="G184"/>
  <c r="M184"/>
  <c r="N184"/>
  <c r="O184"/>
  <c r="P184"/>
  <c r="Q184"/>
  <c r="R184"/>
  <c r="C185"/>
  <c r="G185"/>
  <c r="M185"/>
  <c r="N185"/>
  <c r="O185"/>
  <c r="P185"/>
  <c r="Q185"/>
  <c r="R185"/>
  <c r="C186"/>
  <c r="G186"/>
  <c r="M186"/>
  <c r="N186"/>
  <c r="O186"/>
  <c r="P186"/>
  <c r="Q186"/>
  <c r="R186"/>
  <c r="C187"/>
  <c r="G187"/>
  <c r="M187"/>
  <c r="N187"/>
  <c r="O187"/>
  <c r="P187"/>
  <c r="Q187"/>
  <c r="R187"/>
  <c r="C188"/>
  <c r="G188"/>
  <c r="M188"/>
  <c r="N188"/>
  <c r="O188"/>
  <c r="P188"/>
  <c r="Q188"/>
  <c r="R188"/>
  <c r="C189"/>
  <c r="G189"/>
  <c r="M189"/>
  <c r="N189"/>
  <c r="O189"/>
  <c r="P189"/>
  <c r="Q189"/>
  <c r="R189"/>
  <c r="C190"/>
  <c r="G190"/>
  <c r="M190"/>
  <c r="N190"/>
  <c r="O190"/>
  <c r="P190"/>
  <c r="Q190"/>
  <c r="R190"/>
  <c r="C191"/>
  <c r="G191"/>
  <c r="M191"/>
  <c r="N191"/>
  <c r="O191"/>
  <c r="P191"/>
  <c r="Q191"/>
  <c r="R191"/>
  <c r="C192"/>
  <c r="G192"/>
  <c r="M192"/>
  <c r="N192"/>
  <c r="O192"/>
  <c r="P192"/>
  <c r="Q192"/>
  <c r="R192"/>
  <c r="C194"/>
  <c r="G194"/>
  <c r="M194"/>
  <c r="N194"/>
  <c r="O194"/>
  <c r="P194"/>
  <c r="Q194"/>
  <c r="R194"/>
  <c r="C195"/>
  <c r="G195"/>
  <c r="M195"/>
  <c r="N195"/>
  <c r="O195"/>
  <c r="P195"/>
  <c r="Q195"/>
  <c r="R195"/>
  <c r="C196"/>
  <c r="G196"/>
  <c r="M196"/>
  <c r="N196"/>
  <c r="O196"/>
  <c r="P196"/>
  <c r="Q196"/>
  <c r="R196"/>
  <c r="C197"/>
  <c r="G197"/>
  <c r="M197"/>
  <c r="N197"/>
  <c r="O197"/>
  <c r="P197"/>
  <c r="Q197"/>
  <c r="R197"/>
  <c r="C198"/>
  <c r="G198"/>
  <c r="M198"/>
  <c r="N198"/>
  <c r="O198"/>
  <c r="P198"/>
  <c r="Q198"/>
  <c r="R198"/>
  <c r="C199"/>
  <c r="G199"/>
  <c r="M199"/>
  <c r="N199"/>
  <c r="O199"/>
  <c r="P199"/>
  <c r="Q199"/>
  <c r="R199"/>
  <c r="C200"/>
  <c r="G200"/>
  <c r="M200"/>
  <c r="N200"/>
  <c r="O200"/>
  <c r="P200"/>
  <c r="Q200"/>
  <c r="R200"/>
  <c r="C201"/>
  <c r="G201"/>
  <c r="M201"/>
  <c r="N201"/>
  <c r="O201"/>
  <c r="P201"/>
  <c r="Q201"/>
  <c r="R201"/>
  <c r="C202"/>
  <c r="G202"/>
  <c r="M202"/>
  <c r="N202"/>
  <c r="O202"/>
  <c r="P202"/>
  <c r="Q202"/>
  <c r="R202"/>
  <c r="C203"/>
  <c r="G203"/>
  <c r="M203"/>
  <c r="N203"/>
  <c r="O203"/>
  <c r="P203"/>
  <c r="Q203"/>
  <c r="R203"/>
  <c r="C204"/>
  <c r="G204"/>
  <c r="M204"/>
  <c r="N204"/>
  <c r="O204"/>
  <c r="P204"/>
  <c r="Q204"/>
  <c r="R204"/>
  <c r="C205"/>
  <c r="G205"/>
  <c r="M205"/>
  <c r="N205"/>
  <c r="O205"/>
  <c r="P205"/>
  <c r="Q205"/>
  <c r="R205"/>
  <c r="C207"/>
  <c r="G207"/>
  <c r="M207"/>
  <c r="N207"/>
  <c r="O207"/>
  <c r="P207"/>
  <c r="Q207"/>
  <c r="R207"/>
  <c r="C208"/>
  <c r="G208"/>
  <c r="M208"/>
  <c r="N208"/>
  <c r="O208"/>
  <c r="P208"/>
  <c r="Q208"/>
  <c r="R208"/>
  <c r="C209"/>
  <c r="G209"/>
  <c r="M209"/>
  <c r="N209"/>
  <c r="O209"/>
  <c r="P209"/>
  <c r="Q209"/>
  <c r="R209"/>
  <c r="C210"/>
  <c r="G210"/>
  <c r="M210"/>
  <c r="N210"/>
  <c r="O210"/>
  <c r="P210"/>
  <c r="Q210"/>
  <c r="R210"/>
  <c r="C211"/>
  <c r="G211"/>
  <c r="M211"/>
  <c r="N211"/>
  <c r="O211"/>
  <c r="P211"/>
  <c r="Q211"/>
  <c r="R211"/>
  <c r="C144"/>
  <c r="G144"/>
  <c r="M144"/>
  <c r="N144"/>
  <c r="O144"/>
  <c r="P144"/>
  <c r="Q144"/>
  <c r="R144"/>
  <c r="C151"/>
  <c r="G151"/>
  <c r="M151"/>
  <c r="N151"/>
  <c r="O151"/>
  <c r="P151"/>
  <c r="Q151"/>
  <c r="R151"/>
  <c r="C212"/>
  <c r="G212"/>
  <c r="M212"/>
  <c r="N212"/>
  <c r="O212"/>
  <c r="P212"/>
  <c r="Q212"/>
  <c r="R212"/>
  <c r="C214"/>
  <c r="G214"/>
  <c r="M214"/>
  <c r="N214"/>
  <c r="O214"/>
  <c r="P214"/>
  <c r="Q214"/>
  <c r="R214"/>
  <c r="C216"/>
  <c r="G216"/>
  <c r="M216"/>
  <c r="N216"/>
  <c r="O216"/>
  <c r="P216"/>
  <c r="Q216"/>
  <c r="R216"/>
  <c r="C217"/>
  <c r="G217"/>
  <c r="M217"/>
  <c r="N217"/>
  <c r="O217"/>
  <c r="P217"/>
  <c r="Q217"/>
  <c r="R217"/>
  <c r="C218"/>
  <c r="G218"/>
  <c r="M218"/>
  <c r="N218"/>
  <c r="O218"/>
  <c r="P218"/>
  <c r="Q218"/>
  <c r="R218"/>
  <c r="C219"/>
  <c r="G219"/>
  <c r="M219"/>
  <c r="N219"/>
  <c r="O219"/>
  <c r="P219"/>
  <c r="Q219"/>
  <c r="R219"/>
  <c r="C220"/>
  <c r="G220"/>
  <c r="M220"/>
  <c r="N220"/>
  <c r="O220"/>
  <c r="P220"/>
  <c r="Q220"/>
  <c r="R220"/>
  <c r="C221"/>
  <c r="G221"/>
  <c r="M221"/>
  <c r="N221"/>
  <c r="O221"/>
  <c r="P221"/>
  <c r="Q221"/>
  <c r="R221"/>
  <c r="C222"/>
  <c r="G222"/>
  <c r="M222"/>
  <c r="N222"/>
  <c r="O222"/>
  <c r="P222"/>
  <c r="Q222"/>
  <c r="R222"/>
  <c r="C223"/>
  <c r="G223"/>
  <c r="M223"/>
  <c r="N223"/>
  <c r="O223"/>
  <c r="P223"/>
  <c r="Q223"/>
  <c r="R223"/>
  <c r="C225"/>
  <c r="G225"/>
  <c r="M225"/>
  <c r="N225"/>
  <c r="O225"/>
  <c r="P225"/>
  <c r="Q225"/>
  <c r="R225"/>
  <c r="C226"/>
  <c r="G226"/>
  <c r="M226"/>
  <c r="N226"/>
  <c r="O226"/>
  <c r="P226"/>
  <c r="Q226"/>
  <c r="R226"/>
  <c r="C227"/>
  <c r="G227"/>
  <c r="M227"/>
  <c r="N227"/>
  <c r="O227"/>
  <c r="P227"/>
  <c r="Q227"/>
  <c r="R227"/>
  <c r="C228"/>
  <c r="G228"/>
  <c r="M228"/>
  <c r="N228"/>
  <c r="O228"/>
  <c r="P228"/>
  <c r="Q228"/>
  <c r="R228"/>
  <c r="C229"/>
  <c r="G229"/>
  <c r="M229"/>
  <c r="N229"/>
  <c r="O229"/>
  <c r="P229"/>
  <c r="Q229"/>
  <c r="R229"/>
  <c r="C231"/>
  <c r="G231"/>
  <c r="M231"/>
  <c r="N231"/>
  <c r="O231"/>
  <c r="P231"/>
  <c r="Q231"/>
  <c r="R231"/>
  <c r="C233"/>
  <c r="G233"/>
  <c r="M233"/>
  <c r="N233"/>
  <c r="O233"/>
  <c r="P233"/>
  <c r="Q233"/>
  <c r="R233"/>
  <c r="C235"/>
  <c r="G235"/>
  <c r="M235"/>
  <c r="N235"/>
  <c r="O235"/>
  <c r="P235"/>
  <c r="Q235"/>
  <c r="R235"/>
  <c r="C236"/>
  <c r="G236"/>
  <c r="M236"/>
  <c r="N236"/>
  <c r="O236"/>
  <c r="P236"/>
  <c r="Q236"/>
  <c r="R236"/>
  <c r="C237"/>
  <c r="G237"/>
  <c r="M237"/>
  <c r="N237"/>
  <c r="O237"/>
  <c r="P237"/>
  <c r="Q237"/>
  <c r="R237"/>
  <c r="C239"/>
  <c r="G239"/>
  <c r="M239"/>
  <c r="N239"/>
  <c r="O239"/>
  <c r="P239"/>
  <c r="Q239"/>
  <c r="R239"/>
  <c r="C240"/>
  <c r="G240"/>
  <c r="M240"/>
  <c r="N240"/>
  <c r="O240"/>
  <c r="P240"/>
  <c r="Q240"/>
  <c r="R240"/>
  <c r="C241"/>
  <c r="G241"/>
  <c r="M241"/>
  <c r="N241"/>
  <c r="O241"/>
  <c r="P241"/>
  <c r="Q241"/>
  <c r="R241"/>
  <c r="C242"/>
  <c r="G242"/>
  <c r="M242"/>
  <c r="N242"/>
  <c r="O242"/>
  <c r="P242"/>
  <c r="Q242"/>
  <c r="R242"/>
  <c r="C243"/>
  <c r="G243"/>
  <c r="M243"/>
  <c r="N243"/>
  <c r="O243"/>
  <c r="P243"/>
  <c r="Q243"/>
  <c r="R243"/>
  <c r="C244"/>
  <c r="G244"/>
  <c r="M244"/>
  <c r="N244"/>
  <c r="O244"/>
  <c r="P244"/>
  <c r="Q244"/>
  <c r="R244"/>
  <c r="C245"/>
  <c r="G245"/>
  <c r="M245"/>
  <c r="N245"/>
  <c r="O245"/>
  <c r="P245"/>
  <c r="Q245"/>
  <c r="R245"/>
  <c r="C247"/>
  <c r="G247"/>
  <c r="M247"/>
  <c r="N247"/>
  <c r="O247"/>
  <c r="P247"/>
  <c r="Q247"/>
  <c r="R247"/>
  <c r="C248"/>
  <c r="G248"/>
  <c r="M248"/>
  <c r="N248"/>
  <c r="O248"/>
  <c r="P248"/>
  <c r="Q248"/>
  <c r="R248"/>
  <c r="C249"/>
  <c r="G249"/>
  <c r="M249"/>
  <c r="N249"/>
  <c r="O249"/>
  <c r="P249"/>
  <c r="Q249"/>
  <c r="R249"/>
  <c r="C250"/>
  <c r="G250"/>
  <c r="M250"/>
  <c r="N250"/>
  <c r="O250"/>
  <c r="P250"/>
  <c r="Q250"/>
  <c r="R250"/>
  <c r="C251"/>
  <c r="G251"/>
  <c r="M251"/>
  <c r="N251"/>
  <c r="O251"/>
  <c r="P251"/>
  <c r="Q251"/>
  <c r="R251"/>
  <c r="C252"/>
  <c r="G252"/>
  <c r="M252"/>
  <c r="N252"/>
  <c r="O252"/>
  <c r="P252"/>
  <c r="Q252"/>
  <c r="R252"/>
  <c r="C253"/>
  <c r="G253"/>
  <c r="M253"/>
  <c r="N253"/>
  <c r="O253"/>
  <c r="P253"/>
  <c r="Q253"/>
  <c r="R253"/>
  <c r="C254"/>
  <c r="G254"/>
  <c r="M254"/>
  <c r="N254"/>
  <c r="O254"/>
  <c r="P254"/>
  <c r="Q254"/>
  <c r="R254"/>
  <c r="C255"/>
  <c r="G255"/>
  <c r="M255"/>
  <c r="N255"/>
  <c r="O255"/>
  <c r="P255"/>
  <c r="Q255"/>
  <c r="R255"/>
  <c r="C256"/>
  <c r="G256"/>
  <c r="M256"/>
  <c r="N256"/>
  <c r="O256"/>
  <c r="P256"/>
  <c r="Q256"/>
  <c r="R256"/>
  <c r="C258"/>
  <c r="G258"/>
  <c r="M258"/>
  <c r="N258"/>
  <c r="O258"/>
  <c r="P258"/>
  <c r="Q258"/>
  <c r="R258"/>
  <c r="C259"/>
  <c r="G259"/>
  <c r="M259"/>
  <c r="N259"/>
  <c r="O259"/>
  <c r="P259"/>
  <c r="Q259"/>
  <c r="R259"/>
  <c r="C260"/>
  <c r="G260"/>
  <c r="M260"/>
  <c r="N260"/>
  <c r="O260"/>
  <c r="P260"/>
  <c r="Q260"/>
  <c r="R260"/>
  <c r="C261"/>
  <c r="G261"/>
  <c r="M261"/>
  <c r="N261"/>
  <c r="O261"/>
  <c r="P261"/>
  <c r="Q261"/>
  <c r="R261"/>
  <c r="C262"/>
  <c r="G262"/>
  <c r="M262"/>
  <c r="N262"/>
  <c r="O262"/>
  <c r="P262"/>
  <c r="Q262"/>
  <c r="R262"/>
  <c r="C263"/>
  <c r="G263"/>
  <c r="M263"/>
  <c r="N263"/>
  <c r="O263"/>
  <c r="P263"/>
  <c r="Q263"/>
  <c r="R263"/>
  <c r="C62"/>
  <c r="G62"/>
  <c r="M62"/>
  <c r="N62"/>
  <c r="O62"/>
  <c r="P62"/>
  <c r="Q62"/>
  <c r="R62"/>
  <c r="C183"/>
  <c r="G183"/>
  <c r="M183"/>
  <c r="N183"/>
  <c r="O183"/>
  <c r="P183"/>
  <c r="Q183"/>
  <c r="R183"/>
  <c r="C238"/>
  <c r="G238"/>
  <c r="M238"/>
  <c r="N238"/>
  <c r="O238"/>
  <c r="P238"/>
  <c r="Q238"/>
  <c r="R238"/>
  <c r="R124"/>
  <c r="Q124"/>
  <c r="P124"/>
  <c r="O124"/>
  <c r="N124"/>
  <c r="M124"/>
  <c r="G124"/>
  <c r="C124"/>
  <c r="C28"/>
  <c r="G28"/>
  <c r="M28"/>
  <c r="N28"/>
  <c r="O28"/>
  <c r="P28"/>
  <c r="Q28"/>
  <c r="R28"/>
  <c r="C33"/>
  <c r="G33"/>
  <c r="M33"/>
  <c r="N33"/>
  <c r="O33"/>
  <c r="P33"/>
  <c r="Q33"/>
  <c r="R33"/>
  <c r="C29"/>
  <c r="G29"/>
  <c r="M29"/>
  <c r="N29"/>
  <c r="O29"/>
  <c r="P29"/>
  <c r="Q29"/>
  <c r="R29"/>
  <c r="C31"/>
  <c r="G31"/>
  <c r="M31"/>
  <c r="N31"/>
  <c r="O31"/>
  <c r="P31"/>
  <c r="Q31"/>
  <c r="R31"/>
  <c r="C37"/>
  <c r="G37"/>
  <c r="M37"/>
  <c r="N37"/>
  <c r="O37"/>
  <c r="P37"/>
  <c r="Q37"/>
  <c r="R37"/>
  <c r="C36"/>
  <c r="G36"/>
  <c r="M36"/>
  <c r="N36"/>
  <c r="O36"/>
  <c r="P36"/>
  <c r="Q36"/>
  <c r="R36"/>
  <c r="C32"/>
  <c r="G32"/>
  <c r="M32"/>
  <c r="N32"/>
  <c r="O32"/>
  <c r="P32"/>
  <c r="Q32"/>
  <c r="R32"/>
  <c r="C27"/>
  <c r="G27"/>
  <c r="M27"/>
  <c r="N27"/>
  <c r="O27"/>
  <c r="P27"/>
  <c r="Q27"/>
  <c r="R27"/>
  <c r="C39"/>
  <c r="G39"/>
  <c r="M39"/>
  <c r="N39"/>
  <c r="O39"/>
  <c r="P39"/>
  <c r="Q39"/>
  <c r="R39"/>
  <c r="C40"/>
  <c r="G40"/>
  <c r="M40"/>
  <c r="N40"/>
  <c r="O40"/>
  <c r="P40"/>
  <c r="Q40"/>
  <c r="R40"/>
  <c r="C38"/>
  <c r="G38"/>
  <c r="M38"/>
  <c r="N38"/>
  <c r="O38"/>
  <c r="P38"/>
  <c r="Q38"/>
  <c r="R38"/>
  <c r="C30"/>
  <c r="G30"/>
  <c r="M30"/>
  <c r="N30"/>
  <c r="O30"/>
  <c r="P30"/>
  <c r="Q30"/>
  <c r="R30"/>
  <c r="C35"/>
  <c r="G35"/>
  <c r="M35"/>
  <c r="N35"/>
  <c r="O35"/>
  <c r="P35"/>
  <c r="Q35"/>
  <c r="R35"/>
  <c r="C41"/>
  <c r="D41"/>
  <c r="E41"/>
  <c r="G41"/>
  <c r="H41"/>
  <c r="I41"/>
  <c r="J41"/>
  <c r="K41"/>
  <c r="L41"/>
  <c r="M41"/>
  <c r="N41"/>
  <c r="O41"/>
  <c r="P41"/>
  <c r="Q41"/>
  <c r="R41"/>
  <c r="C42"/>
  <c r="D42"/>
  <c r="E42"/>
  <c r="G42"/>
  <c r="H42"/>
  <c r="I42"/>
  <c r="J42"/>
  <c r="K42"/>
  <c r="L42"/>
  <c r="M42"/>
  <c r="N42"/>
  <c r="O42"/>
  <c r="P42"/>
  <c r="Q42"/>
  <c r="R42"/>
  <c r="C43"/>
  <c r="D43"/>
  <c r="E43"/>
  <c r="G43"/>
  <c r="H43"/>
  <c r="I43"/>
  <c r="J43"/>
  <c r="K43"/>
  <c r="L43"/>
  <c r="M43"/>
  <c r="N43"/>
  <c r="O43"/>
  <c r="P43"/>
  <c r="Q43"/>
  <c r="R43"/>
  <c r="R34"/>
  <c r="Q34"/>
  <c r="P34"/>
  <c r="O34"/>
  <c r="N34"/>
  <c r="M34"/>
  <c r="G34"/>
  <c r="C34"/>
  <c r="G7"/>
  <c r="M7"/>
  <c r="N7"/>
  <c r="O7"/>
  <c r="P7"/>
  <c r="Q7"/>
  <c r="R7"/>
  <c r="G9"/>
  <c r="M9"/>
  <c r="N9"/>
  <c r="O9"/>
  <c r="P9"/>
  <c r="Q9"/>
  <c r="R9"/>
  <c r="G10"/>
  <c r="M10"/>
  <c r="N10"/>
  <c r="O10"/>
  <c r="P10"/>
  <c r="Q10"/>
  <c r="R10"/>
  <c r="G11"/>
  <c r="M11"/>
  <c r="N11"/>
  <c r="O11"/>
  <c r="P11"/>
  <c r="Q11"/>
  <c r="R11"/>
  <c r="D12"/>
  <c r="E12"/>
  <c r="G12"/>
  <c r="H12"/>
  <c r="I12"/>
  <c r="J12"/>
  <c r="K12"/>
  <c r="L12"/>
  <c r="M12"/>
  <c r="N12"/>
  <c r="O12"/>
  <c r="P12"/>
  <c r="Q12"/>
  <c r="R12"/>
  <c r="G5"/>
  <c r="M5"/>
  <c r="N5"/>
  <c r="O5"/>
  <c r="P5"/>
  <c r="Q5"/>
  <c r="R5"/>
  <c r="G8"/>
  <c r="M8"/>
  <c r="N8"/>
  <c r="O8"/>
  <c r="P8"/>
  <c r="Q8"/>
  <c r="R8"/>
  <c r="D13"/>
  <c r="E13"/>
  <c r="G13"/>
  <c r="H13"/>
  <c r="I13"/>
  <c r="J13"/>
  <c r="K13"/>
  <c r="L13"/>
  <c r="M13"/>
  <c r="N13"/>
  <c r="O13"/>
  <c r="P13"/>
  <c r="Q13"/>
  <c r="R13"/>
  <c r="D14"/>
  <c r="E14"/>
  <c r="G14"/>
  <c r="H14"/>
  <c r="I14"/>
  <c r="J14"/>
  <c r="K14"/>
  <c r="L14"/>
  <c r="M14"/>
  <c r="N14"/>
  <c r="O14"/>
  <c r="P14"/>
  <c r="Q14"/>
  <c r="R14"/>
  <c r="D15"/>
  <c r="E15"/>
  <c r="G15"/>
  <c r="H15"/>
  <c r="I15"/>
  <c r="J15"/>
  <c r="K15"/>
  <c r="L15"/>
  <c r="M15"/>
  <c r="N15"/>
  <c r="O15"/>
  <c r="P15"/>
  <c r="Q15"/>
  <c r="R15"/>
  <c r="D16"/>
  <c r="E16"/>
  <c r="G16"/>
  <c r="H16"/>
  <c r="I16"/>
  <c r="J16"/>
  <c r="K16"/>
  <c r="L16"/>
  <c r="M16"/>
  <c r="N16"/>
  <c r="O16"/>
  <c r="P16"/>
  <c r="Q16"/>
  <c r="R16"/>
  <c r="D17"/>
  <c r="E17"/>
  <c r="G17"/>
  <c r="H17"/>
  <c r="I17"/>
  <c r="J17"/>
  <c r="K17"/>
  <c r="L17"/>
  <c r="M17"/>
  <c r="N17"/>
  <c r="O17"/>
  <c r="P17"/>
  <c r="Q17"/>
  <c r="R17"/>
  <c r="D18"/>
  <c r="E18"/>
  <c r="G18"/>
  <c r="H18"/>
  <c r="I18"/>
  <c r="J18"/>
  <c r="K18"/>
  <c r="L18"/>
  <c r="M18"/>
  <c r="N18"/>
  <c r="O18"/>
  <c r="P18"/>
  <c r="Q18"/>
  <c r="R18"/>
  <c r="D19"/>
  <c r="E19"/>
  <c r="G19"/>
  <c r="H19"/>
  <c r="I19"/>
  <c r="J19"/>
  <c r="K19"/>
  <c r="L19"/>
  <c r="M19"/>
  <c r="N19"/>
  <c r="O19"/>
  <c r="P19"/>
  <c r="Q19"/>
  <c r="R19"/>
  <c r="D20"/>
  <c r="E20"/>
  <c r="G20"/>
  <c r="H20"/>
  <c r="I20"/>
  <c r="J20"/>
  <c r="K20"/>
  <c r="L20"/>
  <c r="M20"/>
  <c r="N20"/>
  <c r="O20"/>
  <c r="P20"/>
  <c r="Q20"/>
  <c r="R20"/>
  <c r="D21"/>
  <c r="E21"/>
  <c r="G21"/>
  <c r="H21"/>
  <c r="I21"/>
  <c r="J21"/>
  <c r="K21"/>
  <c r="L21"/>
  <c r="M21"/>
  <c r="N21"/>
  <c r="O21"/>
  <c r="P21"/>
  <c r="Q21"/>
  <c r="R21"/>
  <c r="R6"/>
  <c r="Q6"/>
  <c r="P6"/>
  <c r="O6"/>
  <c r="N6"/>
  <c r="M6"/>
  <c r="G6"/>
  <c r="C6"/>
  <c r="H1"/>
  <c r="G1"/>
  <c r="E1"/>
  <c r="D1"/>
  <c r="D294"/>
  <c r="E294"/>
  <c r="F294"/>
  <c r="D249"/>
  <c r="F249"/>
  <c r="D278"/>
  <c r="E278"/>
  <c r="F278"/>
  <c r="E290"/>
  <c r="F290"/>
  <c r="D298"/>
  <c r="E298"/>
  <c r="F298"/>
  <c r="F251"/>
  <c r="D285"/>
  <c r="E285"/>
  <c r="F285"/>
  <c r="D252"/>
  <c r="D239"/>
  <c r="E239"/>
  <c r="F239"/>
  <c r="D273"/>
  <c r="E273"/>
  <c r="F273"/>
  <c r="D283"/>
  <c r="E283"/>
  <c r="F283"/>
  <c r="D256"/>
  <c r="D11"/>
  <c r="E11"/>
  <c r="F11"/>
  <c r="E245"/>
  <c r="F245"/>
  <c r="D269"/>
  <c r="E269"/>
  <c r="F269"/>
  <c r="F254"/>
  <c r="D39"/>
  <c r="E39"/>
  <c r="F39"/>
  <c r="F260"/>
  <c r="D242"/>
  <c r="E242"/>
  <c r="F242"/>
  <c r="D267"/>
  <c r="E267"/>
  <c r="F267"/>
  <c r="D243"/>
  <c r="E243"/>
  <c r="F243"/>
  <c r="D287"/>
  <c r="E287"/>
  <c r="F287"/>
  <c r="D291"/>
  <c r="E291"/>
  <c r="F291"/>
  <c r="D40"/>
  <c r="E40"/>
  <c r="F40"/>
  <c r="D240"/>
  <c r="E240"/>
  <c r="F240"/>
  <c r="D262"/>
  <c r="D284"/>
  <c r="E262"/>
  <c r="E284"/>
  <c r="F284"/>
  <c r="D266"/>
  <c r="E266"/>
  <c r="F266"/>
  <c r="D235"/>
  <c r="E235"/>
  <c r="F235"/>
  <c r="D296"/>
  <c r="E296"/>
  <c r="F296"/>
  <c r="F253"/>
  <c r="D276"/>
  <c r="E276"/>
  <c r="F276"/>
  <c r="E7"/>
  <c r="F7"/>
  <c r="D286"/>
  <c r="E286"/>
  <c r="F286"/>
  <c r="D271"/>
  <c r="E271"/>
  <c r="F271"/>
  <c r="D277"/>
  <c r="E277"/>
  <c r="F277"/>
  <c r="D237"/>
  <c r="E237"/>
  <c r="F237"/>
  <c r="D233"/>
  <c r="E233"/>
  <c r="F233"/>
  <c r="D257"/>
  <c r="E257"/>
  <c r="D281"/>
  <c r="E281"/>
  <c r="F281"/>
  <c r="D234"/>
  <c r="E234"/>
  <c r="F234"/>
  <c r="E247"/>
  <c r="D279"/>
  <c r="E279"/>
  <c r="F279"/>
  <c r="D241"/>
  <c r="E241"/>
  <c r="F241"/>
  <c r="D10"/>
  <c r="E10"/>
  <c r="F10"/>
  <c r="E263"/>
  <c r="E8"/>
  <c r="F8"/>
  <c r="D9"/>
  <c r="E9"/>
  <c r="F9"/>
  <c r="D292"/>
  <c r="E292"/>
  <c r="F292"/>
  <c r="D293"/>
  <c r="E293"/>
  <c r="F293"/>
  <c r="D167" i="1"/>
  <c r="E167"/>
  <c r="F167"/>
  <c r="D27"/>
  <c r="E27"/>
  <c r="E98" i="8" s="1"/>
  <c r="F27" i="1"/>
  <c r="F98" i="8" s="1"/>
  <c r="D320" i="1"/>
  <c r="E320"/>
  <c r="F320"/>
  <c r="D214"/>
  <c r="D30" i="8" s="1"/>
  <c r="E214" i="1"/>
  <c r="E30" i="8" s="1"/>
  <c r="F214" i="1"/>
  <c r="D305"/>
  <c r="D272" i="8"/>
  <c r="E305" i="1"/>
  <c r="E191" i="8" s="1"/>
  <c r="E272"/>
  <c r="F305" i="1"/>
  <c r="F272" i="8"/>
  <c r="D38" i="1"/>
  <c r="E38"/>
  <c r="F38"/>
  <c r="D264"/>
  <c r="E264"/>
  <c r="F264"/>
  <c r="D221"/>
  <c r="E221"/>
  <c r="F221"/>
  <c r="D78"/>
  <c r="E78"/>
  <c r="F78"/>
  <c r="F119" i="8" s="1"/>
  <c r="D54" i="1"/>
  <c r="E54"/>
  <c r="F54"/>
  <c r="D61"/>
  <c r="D230" i="8" s="1"/>
  <c r="E61" i="1"/>
  <c r="E230" i="8" s="1"/>
  <c r="F61" i="1"/>
  <c r="F230" i="8" s="1"/>
  <c r="D45" i="1"/>
  <c r="E45"/>
  <c r="E202" i="8" s="1"/>
  <c r="F45" i="1"/>
  <c r="D281"/>
  <c r="E281"/>
  <c r="F281"/>
  <c r="F175" i="8" s="1"/>
  <c r="D31" i="1"/>
  <c r="E31"/>
  <c r="F31"/>
  <c r="D286"/>
  <c r="E286"/>
  <c r="F286"/>
  <c r="D111"/>
  <c r="D236" i="8"/>
  <c r="E111" i="1"/>
  <c r="E236" i="8"/>
  <c r="F111" i="1"/>
  <c r="F236" i="8"/>
  <c r="D178" i="1"/>
  <c r="E178"/>
  <c r="F178"/>
  <c r="D40"/>
  <c r="D155" i="8" s="1"/>
  <c r="E40" i="1"/>
  <c r="F40"/>
  <c r="D203"/>
  <c r="D37" i="8" s="1"/>
  <c r="E203" i="1"/>
  <c r="E37" i="8" s="1"/>
  <c r="F203" i="1"/>
  <c r="F37" i="8" s="1"/>
  <c r="D177" i="1"/>
  <c r="E177"/>
  <c r="F177"/>
  <c r="F187" i="8" s="1"/>
  <c r="D232" i="1"/>
  <c r="E232"/>
  <c r="F232"/>
  <c r="D213"/>
  <c r="E213"/>
  <c r="F213"/>
  <c r="D62"/>
  <c r="E62"/>
  <c r="F62"/>
  <c r="D327"/>
  <c r="E327"/>
  <c r="E106" i="8" s="1"/>
  <c r="F327" i="1"/>
  <c r="D328"/>
  <c r="D167" i="8" s="1"/>
  <c r="D261"/>
  <c r="E328" i="1"/>
  <c r="E167" i="8" s="1"/>
  <c r="E261"/>
  <c r="F328" i="1"/>
  <c r="D329"/>
  <c r="E329"/>
  <c r="F329"/>
  <c r="D330"/>
  <c r="E330"/>
  <c r="F330"/>
  <c r="F184" i="8" s="1"/>
  <c r="D331" i="1"/>
  <c r="E331"/>
  <c r="F331"/>
  <c r="D332"/>
  <c r="D232" i="8" s="1"/>
  <c r="E332" i="1"/>
  <c r="E232" i="8" s="1"/>
  <c r="F332" i="1"/>
  <c r="F232" i="8" s="1"/>
  <c r="D333" i="1"/>
  <c r="E333"/>
  <c r="F333"/>
  <c r="D334"/>
  <c r="D83" i="8" s="1"/>
  <c r="E334" i="1"/>
  <c r="E83" i="8" s="1"/>
  <c r="F334" i="1"/>
  <c r="D335"/>
  <c r="E335"/>
  <c r="E205" i="8" s="1"/>
  <c r="F335" i="1"/>
  <c r="D336"/>
  <c r="E336"/>
  <c r="F336"/>
  <c r="D337"/>
  <c r="E337"/>
  <c r="E64" i="8" s="1"/>
  <c r="F337" i="1"/>
  <c r="D338"/>
  <c r="E338"/>
  <c r="F338"/>
  <c r="D339"/>
  <c r="E339"/>
  <c r="F339"/>
  <c r="D340"/>
  <c r="D200" i="8" s="1"/>
  <c r="E340" i="1"/>
  <c r="F340"/>
  <c r="F200" i="8" s="1"/>
  <c r="D341" i="1"/>
  <c r="D280" i="8"/>
  <c r="E341" i="1"/>
  <c r="E280" i="8"/>
  <c r="F341" i="1"/>
  <c r="F280" i="8"/>
  <c r="D342" i="1"/>
  <c r="E342"/>
  <c r="F342"/>
  <c r="D343"/>
  <c r="D227" i="8" s="1"/>
  <c r="E343" i="1"/>
  <c r="E227" i="8" s="1"/>
  <c r="F343" i="1"/>
  <c r="F227" i="8" s="1"/>
  <c r="D344" i="1"/>
  <c r="E344"/>
  <c r="F344"/>
  <c r="D345"/>
  <c r="D54" i="8" s="1"/>
  <c r="E345" i="1"/>
  <c r="F345"/>
  <c r="D346"/>
  <c r="D289" i="8"/>
  <c r="E346" i="1"/>
  <c r="E289" i="8"/>
  <c r="F346" i="1"/>
  <c r="F289" i="8"/>
  <c r="D347" i="1"/>
  <c r="E347"/>
  <c r="F347"/>
  <c r="D348"/>
  <c r="E348"/>
  <c r="E111" i="8" s="1"/>
  <c r="F348" i="1"/>
  <c r="D349"/>
  <c r="E349"/>
  <c r="F349"/>
  <c r="D350"/>
  <c r="E350"/>
  <c r="F350"/>
  <c r="D351"/>
  <c r="E351"/>
  <c r="E36" i="8" s="1"/>
  <c r="F351" i="1"/>
  <c r="D352"/>
  <c r="D85" i="8" s="1"/>
  <c r="E352" i="1"/>
  <c r="E85" i="8" s="1"/>
  <c r="F352" i="1"/>
  <c r="D353"/>
  <c r="D265" i="8"/>
  <c r="E353" i="1"/>
  <c r="E265" i="8"/>
  <c r="F353" i="1"/>
  <c r="F265" i="8"/>
  <c r="D354" i="1"/>
  <c r="E354"/>
  <c r="F354"/>
  <c r="D355"/>
  <c r="E355"/>
  <c r="F355"/>
  <c r="F180" i="8" s="1"/>
  <c r="D356" i="1"/>
  <c r="E356"/>
  <c r="F356"/>
  <c r="D357"/>
  <c r="D216" i="8" s="1"/>
  <c r="E357" i="1"/>
  <c r="E216" i="8" s="1"/>
  <c r="F357" i="1"/>
  <c r="F216" i="8" s="1"/>
  <c r="D358" i="1"/>
  <c r="E358"/>
  <c r="F358"/>
  <c r="D359"/>
  <c r="E359"/>
  <c r="F359"/>
  <c r="D360"/>
  <c r="E360"/>
  <c r="F360"/>
  <c r="D361"/>
  <c r="E361"/>
  <c r="F361"/>
  <c r="D362"/>
  <c r="E362"/>
  <c r="F362"/>
  <c r="D363"/>
  <c r="E363"/>
  <c r="F363"/>
  <c r="D364"/>
  <c r="E364"/>
  <c r="F364"/>
  <c r="D365"/>
  <c r="D295" i="8"/>
  <c r="E365" i="1"/>
  <c r="E295" i="8"/>
  <c r="F365" i="1"/>
  <c r="F295" i="8"/>
  <c r="D366" i="1"/>
  <c r="E366"/>
  <c r="F366"/>
  <c r="D367"/>
  <c r="E367"/>
  <c r="F367"/>
  <c r="D368"/>
  <c r="E368"/>
  <c r="F368"/>
  <c r="D369"/>
  <c r="E369"/>
  <c r="F369"/>
  <c r="D370"/>
  <c r="D244" i="8"/>
  <c r="E370" i="1"/>
  <c r="E244" i="8"/>
  <c r="F370" i="1"/>
  <c r="F244" i="8"/>
  <c r="D371" i="1"/>
  <c r="E371"/>
  <c r="F371"/>
  <c r="D372"/>
  <c r="E372"/>
  <c r="F372"/>
  <c r="D373"/>
  <c r="E373"/>
  <c r="F373"/>
  <c r="D374"/>
  <c r="E374"/>
  <c r="F374"/>
  <c r="D375"/>
  <c r="E375"/>
  <c r="F375"/>
  <c r="D376"/>
  <c r="E376"/>
  <c r="F376"/>
  <c r="D377"/>
  <c r="D238" i="8"/>
  <c r="E377" i="1"/>
  <c r="E238" i="8"/>
  <c r="F377" i="1"/>
  <c r="F238" i="8"/>
  <c r="D378" i="1"/>
  <c r="E378"/>
  <c r="F378"/>
  <c r="D379"/>
  <c r="E379"/>
  <c r="F379"/>
  <c r="D380"/>
  <c r="E380"/>
  <c r="F380"/>
  <c r="D381"/>
  <c r="E381"/>
  <c r="F381"/>
  <c r="D382"/>
  <c r="E382"/>
  <c r="F382"/>
  <c r="D383"/>
  <c r="E383"/>
  <c r="F383"/>
  <c r="D384"/>
  <c r="E384"/>
  <c r="F384"/>
  <c r="D385"/>
  <c r="D288" i="8"/>
  <c r="E385" i="1"/>
  <c r="E288" i="8"/>
  <c r="F385" i="1"/>
  <c r="F288" i="8"/>
  <c r="D386" i="1"/>
  <c r="E386"/>
  <c r="F386"/>
  <c r="D387"/>
  <c r="E387"/>
  <c r="F387"/>
  <c r="D388"/>
  <c r="E388"/>
  <c r="F388"/>
  <c r="D389"/>
  <c r="E389"/>
  <c r="F389"/>
  <c r="D390"/>
  <c r="E390"/>
  <c r="F390"/>
  <c r="D391"/>
  <c r="E391"/>
  <c r="F391"/>
  <c r="D392"/>
  <c r="E392"/>
  <c r="F392"/>
  <c r="D393"/>
  <c r="E393"/>
  <c r="F393"/>
  <c r="D394"/>
  <c r="E394"/>
  <c r="E259" i="8"/>
  <c r="F394" i="1"/>
  <c r="F259" i="8"/>
  <c r="D395" i="1"/>
  <c r="E395"/>
  <c r="F395"/>
  <c r="D396"/>
  <c r="E396"/>
  <c r="F396"/>
  <c r="D397"/>
  <c r="D268" i="8"/>
  <c r="E397" i="1"/>
  <c r="E268" i="8"/>
  <c r="F397" i="1"/>
  <c r="F268" i="8"/>
  <c r="D398" i="1"/>
  <c r="D297" i="8"/>
  <c r="E398" i="1"/>
  <c r="E297" i="8"/>
  <c r="F398" i="1"/>
  <c r="F297" i="8"/>
  <c r="D399" i="1"/>
  <c r="E399"/>
  <c r="F399"/>
  <c r="D400"/>
  <c r="E400"/>
  <c r="F400"/>
  <c r="D401"/>
  <c r="E401"/>
  <c r="F401"/>
  <c r="D402"/>
  <c r="D250" i="8"/>
  <c r="E402" i="1"/>
  <c r="E250" i="8"/>
  <c r="F402" i="1"/>
  <c r="F250" i="8"/>
  <c r="D403" i="1"/>
  <c r="E403"/>
  <c r="F403"/>
  <c r="D404"/>
  <c r="D248" i="8"/>
  <c r="E404" i="1"/>
  <c r="E248" i="8"/>
  <c r="F404" i="1"/>
  <c r="F248" i="8"/>
  <c r="D405" i="1"/>
  <c r="E405"/>
  <c r="F405"/>
  <c r="D406"/>
  <c r="E406"/>
  <c r="F406"/>
  <c r="D407"/>
  <c r="E407"/>
  <c r="F407"/>
  <c r="D408"/>
  <c r="E408"/>
  <c r="F408"/>
  <c r="D409"/>
  <c r="E409"/>
  <c r="F409"/>
  <c r="D410"/>
  <c r="E410"/>
  <c r="F410"/>
  <c r="D411"/>
  <c r="E411"/>
  <c r="F411"/>
  <c r="D412"/>
  <c r="E412"/>
  <c r="F412"/>
  <c r="D413"/>
  <c r="E413"/>
  <c r="F413"/>
  <c r="D414"/>
  <c r="E414"/>
  <c r="F414"/>
  <c r="D415"/>
  <c r="E415"/>
  <c r="F415"/>
  <c r="D416"/>
  <c r="E416"/>
  <c r="F416"/>
  <c r="D417"/>
  <c r="E417"/>
  <c r="F417"/>
  <c r="D418"/>
  <c r="E418"/>
  <c r="F418"/>
  <c r="D419"/>
  <c r="E419"/>
  <c r="F419"/>
  <c r="D420"/>
  <c r="E420"/>
  <c r="F420"/>
  <c r="D421"/>
  <c r="E421"/>
  <c r="F421"/>
  <c r="D422"/>
  <c r="E422"/>
  <c r="F422"/>
  <c r="D423"/>
  <c r="E423"/>
  <c r="F423"/>
  <c r="D424"/>
  <c r="E424"/>
  <c r="F424"/>
  <c r="D425"/>
  <c r="E425"/>
  <c r="F425"/>
  <c r="D426"/>
  <c r="E426"/>
  <c r="F426"/>
  <c r="D427"/>
  <c r="E427"/>
  <c r="F427"/>
  <c r="D428"/>
  <c r="E428"/>
  <c r="F428"/>
  <c r="D429"/>
  <c r="E429"/>
  <c r="F429"/>
  <c r="D430"/>
  <c r="D264" i="8"/>
  <c r="E430" i="1"/>
  <c r="E264" i="8"/>
  <c r="F430" i="1"/>
  <c r="F264" i="8"/>
  <c r="D431" i="1"/>
  <c r="E431"/>
  <c r="F431"/>
  <c r="D432"/>
  <c r="E432"/>
  <c r="F432"/>
  <c r="D433"/>
  <c r="E433"/>
  <c r="F433"/>
  <c r="D434"/>
  <c r="E434"/>
  <c r="F434"/>
  <c r="D435"/>
  <c r="E435"/>
  <c r="F435"/>
  <c r="D436"/>
  <c r="E436"/>
  <c r="F436"/>
  <c r="D437"/>
  <c r="E437"/>
  <c r="F437"/>
  <c r="D438"/>
  <c r="E438"/>
  <c r="F438"/>
  <c r="D439"/>
  <c r="E439"/>
  <c r="F439"/>
  <c r="D440"/>
  <c r="E440"/>
  <c r="F440"/>
  <c r="D441"/>
  <c r="E441"/>
  <c r="F441"/>
  <c r="D442"/>
  <c r="E442"/>
  <c r="F442"/>
  <c r="D443"/>
  <c r="E443"/>
  <c r="F443"/>
  <c r="D444"/>
  <c r="E444"/>
  <c r="F444"/>
  <c r="D445"/>
  <c r="E445"/>
  <c r="F445"/>
  <c r="D446"/>
  <c r="E446"/>
  <c r="F446"/>
  <c r="D447"/>
  <c r="D275" i="8"/>
  <c r="E447" i="1"/>
  <c r="E275" i="8"/>
  <c r="F447" i="1"/>
  <c r="F275" i="8"/>
  <c r="D448" i="1"/>
  <c r="E448"/>
  <c r="F448"/>
  <c r="D449"/>
  <c r="E449"/>
  <c r="F449"/>
  <c r="D450"/>
  <c r="E450"/>
  <c r="F450"/>
  <c r="D451"/>
  <c r="E451"/>
  <c r="F451"/>
  <c r="D452"/>
  <c r="E452"/>
  <c r="F452"/>
  <c r="D453"/>
  <c r="E453"/>
  <c r="F453"/>
  <c r="D454"/>
  <c r="E454"/>
  <c r="F454"/>
  <c r="D455"/>
  <c r="E455"/>
  <c r="F455"/>
  <c r="D456"/>
  <c r="E456"/>
  <c r="F456"/>
  <c r="D457"/>
  <c r="E457"/>
  <c r="F457"/>
  <c r="D458"/>
  <c r="E458"/>
  <c r="F458"/>
  <c r="D459"/>
  <c r="E459"/>
  <c r="F459"/>
  <c r="D460"/>
  <c r="E460"/>
  <c r="F460"/>
  <c r="D461"/>
  <c r="E461"/>
  <c r="F461"/>
  <c r="D462"/>
  <c r="E462"/>
  <c r="F462"/>
  <c r="D463"/>
  <c r="E463"/>
  <c r="F463"/>
  <c r="D464"/>
  <c r="D282" i="8"/>
  <c r="E464" i="1"/>
  <c r="E282" i="8"/>
  <c r="F464" i="1"/>
  <c r="F282" i="8"/>
  <c r="D465" i="1"/>
  <c r="E465"/>
  <c r="F465"/>
  <c r="D466"/>
  <c r="E466"/>
  <c r="F466"/>
  <c r="D467"/>
  <c r="E467"/>
  <c r="F467"/>
  <c r="D468"/>
  <c r="E468"/>
  <c r="F468"/>
  <c r="D469"/>
  <c r="D274" i="8"/>
  <c r="E469" i="1"/>
  <c r="E274" i="8"/>
  <c r="F469" i="1"/>
  <c r="F274" i="8"/>
  <c r="D470" i="1"/>
  <c r="E470"/>
  <c r="F470"/>
  <c r="D471"/>
  <c r="E471"/>
  <c r="F471"/>
  <c r="D472"/>
  <c r="E472"/>
  <c r="F472"/>
  <c r="D473"/>
  <c r="D270" i="8"/>
  <c r="E473" i="1"/>
  <c r="E270" i="8"/>
  <c r="F473" i="1"/>
  <c r="F270" i="8"/>
  <c r="D474" i="1"/>
  <c r="E474"/>
  <c r="F474"/>
  <c r="D475"/>
  <c r="E475"/>
  <c r="F475"/>
  <c r="D476"/>
  <c r="E476"/>
  <c r="F476"/>
  <c r="D477"/>
  <c r="E477"/>
  <c r="F477"/>
  <c r="D478"/>
  <c r="E478"/>
  <c r="F478"/>
  <c r="D479"/>
  <c r="E479"/>
  <c r="F479"/>
  <c r="D480"/>
  <c r="E480"/>
  <c r="F480"/>
  <c r="D481"/>
  <c r="E481"/>
  <c r="F481"/>
  <c r="D482"/>
  <c r="E482"/>
  <c r="F482"/>
  <c r="D483"/>
  <c r="E483"/>
  <c r="F483"/>
  <c r="D484"/>
  <c r="E484"/>
  <c r="F484"/>
  <c r="D485"/>
  <c r="E485"/>
  <c r="F485"/>
  <c r="D486"/>
  <c r="E486"/>
  <c r="F486"/>
  <c r="D487"/>
  <c r="E487"/>
  <c r="F487"/>
  <c r="D488"/>
  <c r="E488"/>
  <c r="F488"/>
  <c r="D489"/>
  <c r="E489"/>
  <c r="F489"/>
  <c r="D490"/>
  <c r="E490"/>
  <c r="F490"/>
  <c r="D491"/>
  <c r="E491"/>
  <c r="F491"/>
  <c r="D492"/>
  <c r="E492"/>
  <c r="F492"/>
  <c r="D493"/>
  <c r="E493"/>
  <c r="F493"/>
  <c r="D494"/>
  <c r="E494"/>
  <c r="F494"/>
  <c r="D495"/>
  <c r="E495"/>
  <c r="F495"/>
  <c r="D496"/>
  <c r="E496"/>
  <c r="F496"/>
  <c r="D497"/>
  <c r="E497"/>
  <c r="F497"/>
  <c r="D498"/>
  <c r="E498"/>
  <c r="F498"/>
  <c r="D499"/>
  <c r="E499"/>
  <c r="F499"/>
  <c r="D500"/>
  <c r="E500"/>
  <c r="F500"/>
  <c r="D501"/>
  <c r="E501"/>
  <c r="F501"/>
  <c r="D502"/>
  <c r="E502"/>
  <c r="F502"/>
  <c r="D503"/>
  <c r="E503"/>
  <c r="F503"/>
  <c r="D504"/>
  <c r="E504"/>
  <c r="F504"/>
  <c r="D505"/>
  <c r="E505"/>
  <c r="F505"/>
  <c r="D506"/>
  <c r="E506"/>
  <c r="F506"/>
  <c r="D507"/>
  <c r="E507"/>
  <c r="F507"/>
  <c r="D508"/>
  <c r="E508"/>
  <c r="F508"/>
  <c r="D509"/>
  <c r="E509"/>
  <c r="F509"/>
  <c r="D510"/>
  <c r="E510"/>
  <c r="F510"/>
  <c r="D511"/>
  <c r="E511"/>
  <c r="F511"/>
  <c r="D512"/>
  <c r="E512"/>
  <c r="F512"/>
  <c r="D513"/>
  <c r="E513"/>
  <c r="F513"/>
  <c r="D514"/>
  <c r="E514"/>
  <c r="F514"/>
  <c r="D515"/>
  <c r="E515"/>
  <c r="F515"/>
  <c r="D516"/>
  <c r="E516"/>
  <c r="F516"/>
  <c r="D517"/>
  <c r="E517"/>
  <c r="F517"/>
  <c r="D518"/>
  <c r="E518"/>
  <c r="F518"/>
  <c r="D519"/>
  <c r="E519"/>
  <c r="F519"/>
  <c r="D520"/>
  <c r="E520"/>
  <c r="F520"/>
  <c r="D521"/>
  <c r="E521"/>
  <c r="F521"/>
  <c r="D522"/>
  <c r="E522"/>
  <c r="F522"/>
  <c r="D523"/>
  <c r="E523"/>
  <c r="F523"/>
  <c r="D524"/>
  <c r="E524"/>
  <c r="F524"/>
  <c r="D525"/>
  <c r="E525"/>
  <c r="F525"/>
  <c r="D526"/>
  <c r="E526"/>
  <c r="F526"/>
  <c r="D527"/>
  <c r="E527"/>
  <c r="F527"/>
  <c r="D528"/>
  <c r="E528"/>
  <c r="F528"/>
  <c r="D529"/>
  <c r="E529"/>
  <c r="F529"/>
  <c r="D530"/>
  <c r="E530"/>
  <c r="F530"/>
  <c r="D531"/>
  <c r="E531"/>
  <c r="F531"/>
  <c r="D532"/>
  <c r="E532"/>
  <c r="F532"/>
  <c r="D533"/>
  <c r="E533"/>
  <c r="F533"/>
  <c r="D534"/>
  <c r="E534"/>
  <c r="F534"/>
  <c r="D535"/>
  <c r="E535"/>
  <c r="F535"/>
  <c r="D536"/>
  <c r="E536"/>
  <c r="F536"/>
  <c r="D537"/>
  <c r="E537"/>
  <c r="F537"/>
  <c r="D538"/>
  <c r="E538"/>
  <c r="F538"/>
  <c r="D539"/>
  <c r="E539"/>
  <c r="F539"/>
  <c r="D540"/>
  <c r="E540"/>
  <c r="F540"/>
  <c r="D541"/>
  <c r="E541"/>
  <c r="F541"/>
  <c r="D542"/>
  <c r="E542"/>
  <c r="F542"/>
  <c r="D543"/>
  <c r="E543"/>
  <c r="F543"/>
  <c r="D544"/>
  <c r="E544"/>
  <c r="F544"/>
  <c r="D545"/>
  <c r="E545"/>
  <c r="F545"/>
  <c r="D546"/>
  <c r="E546"/>
  <c r="F546"/>
  <c r="D547"/>
  <c r="E547"/>
  <c r="F547"/>
  <c r="D548"/>
  <c r="E548"/>
  <c r="F548"/>
  <c r="D549"/>
  <c r="E549"/>
  <c r="F549"/>
  <c r="D550"/>
  <c r="E550"/>
  <c r="F550"/>
  <c r="D551"/>
  <c r="E551"/>
  <c r="F551"/>
  <c r="D552"/>
  <c r="E552"/>
  <c r="F552"/>
  <c r="D553"/>
  <c r="E553"/>
  <c r="F553"/>
  <c r="D554"/>
  <c r="E554"/>
  <c r="F554"/>
  <c r="D555"/>
  <c r="E555"/>
  <c r="F555"/>
  <c r="D556"/>
  <c r="E556"/>
  <c r="F556"/>
  <c r="D557"/>
  <c r="E557"/>
  <c r="F557"/>
  <c r="D558"/>
  <c r="E558"/>
  <c r="F558"/>
  <c r="D559"/>
  <c r="E559"/>
  <c r="F559"/>
  <c r="D560"/>
  <c r="E560"/>
  <c r="F560"/>
  <c r="I560"/>
  <c r="D561"/>
  <c r="E561"/>
  <c r="F561"/>
  <c r="I561"/>
  <c r="L341"/>
  <c r="L280" i="8"/>
  <c r="L342" i="1"/>
  <c r="I558"/>
  <c r="I551"/>
  <c r="I552"/>
  <c r="I553"/>
  <c r="I554"/>
  <c r="I555"/>
  <c r="I556"/>
  <c r="I557"/>
  <c r="L340"/>
  <c r="L493" i="8"/>
  <c r="D423"/>
  <c r="G423" s="1"/>
  <c r="D2"/>
  <c r="D24" s="1"/>
  <c r="J434" i="1"/>
  <c r="AL434" s="1"/>
  <c r="H434" s="1"/>
  <c r="I434" s="1"/>
  <c r="J352" i="8"/>
  <c r="J360"/>
  <c r="J366"/>
  <c r="J367"/>
  <c r="J39"/>
  <c r="J395"/>
  <c r="J405"/>
  <c r="J409"/>
  <c r="J410"/>
  <c r="J411"/>
  <c r="J430"/>
  <c r="J433"/>
  <c r="J271"/>
  <c r="J237"/>
  <c r="J281"/>
  <c r="J457"/>
  <c r="J279"/>
  <c r="J241"/>
  <c r="J467"/>
  <c r="J475"/>
  <c r="J305" i="1"/>
  <c r="J272" i="8"/>
  <c r="J78" i="1"/>
  <c r="J54"/>
  <c r="J479" i="8"/>
  <c r="J61" i="1"/>
  <c r="J230" i="8" s="1"/>
  <c r="J31" i="1"/>
  <c r="J178"/>
  <c r="J177"/>
  <c r="J232"/>
  <c r="J213"/>
  <c r="J327"/>
  <c r="J328"/>
  <c r="J261" i="8"/>
  <c r="J329" i="1"/>
  <c r="AL329" s="1"/>
  <c r="H329" s="1"/>
  <c r="I329" s="1"/>
  <c r="J331"/>
  <c r="AL331" s="1"/>
  <c r="H331" s="1"/>
  <c r="I331" s="1"/>
  <c r="J333"/>
  <c r="AL333" s="1"/>
  <c r="H333" s="1"/>
  <c r="I333" s="1"/>
  <c r="J338"/>
  <c r="AL338" s="1"/>
  <c r="H338" s="1"/>
  <c r="I338" s="1"/>
  <c r="J342"/>
  <c r="AL342" s="1"/>
  <c r="H342" s="1"/>
  <c r="I342" s="1"/>
  <c r="J343"/>
  <c r="J227" i="8" s="1"/>
  <c r="J344" i="1"/>
  <c r="AL344" s="1"/>
  <c r="H344" s="1"/>
  <c r="J345"/>
  <c r="AL345" s="1"/>
  <c r="H345" s="1"/>
  <c r="J346"/>
  <c r="AL346" s="1"/>
  <c r="H346" s="1"/>
  <c r="I346" s="1"/>
  <c r="J289" i="8"/>
  <c r="J347" i="1"/>
  <c r="AL347" s="1"/>
  <c r="H347" s="1"/>
  <c r="J348"/>
  <c r="J351"/>
  <c r="AL351" s="1"/>
  <c r="H351" s="1"/>
  <c r="J499" i="8"/>
  <c r="J354" i="1"/>
  <c r="AL354" s="1"/>
  <c r="H354" s="1"/>
  <c r="I354" s="1"/>
  <c r="J355"/>
  <c r="J180" i="8" s="1"/>
  <c r="J356" i="1"/>
  <c r="J504" i="8"/>
  <c r="J361" i="1"/>
  <c r="AL361" s="1"/>
  <c r="H361" s="1"/>
  <c r="I361" s="1"/>
  <c r="J362"/>
  <c r="AL362" s="1"/>
  <c r="H362" s="1"/>
  <c r="I362" s="1"/>
  <c r="J364"/>
  <c r="AL364" s="1"/>
  <c r="H364" s="1"/>
  <c r="I364" s="1"/>
  <c r="J368"/>
  <c r="AL368" s="1"/>
  <c r="H368" s="1"/>
  <c r="I368" s="1"/>
  <c r="J370"/>
  <c r="AL370" s="1"/>
  <c r="H370" s="1"/>
  <c r="I370" s="1"/>
  <c r="J373"/>
  <c r="AL373" s="1"/>
  <c r="H373" s="1"/>
  <c r="I373" s="1"/>
  <c r="J374"/>
  <c r="AL374" s="1"/>
  <c r="H374" s="1"/>
  <c r="I374" s="1"/>
  <c r="J376"/>
  <c r="AL376" s="1"/>
  <c r="H376" s="1"/>
  <c r="I376" s="1"/>
  <c r="J377"/>
  <c r="AL377" s="1"/>
  <c r="H377" s="1"/>
  <c r="I377" s="1"/>
  <c r="J238" i="8"/>
  <c r="J381" i="1"/>
  <c r="AL381" s="1"/>
  <c r="H381" s="1"/>
  <c r="I381" s="1"/>
  <c r="J383"/>
  <c r="AL383" s="1"/>
  <c r="H383" s="1"/>
  <c r="I383" s="1"/>
  <c r="J384"/>
  <c r="AL384" s="1"/>
  <c r="H384" s="1"/>
  <c r="I384" s="1"/>
  <c r="J391"/>
  <c r="AL391" s="1"/>
  <c r="H391" s="1"/>
  <c r="I391" s="1"/>
  <c r="J395"/>
  <c r="AL395" s="1"/>
  <c r="H395" s="1"/>
  <c r="I395" s="1"/>
  <c r="J397"/>
  <c r="AL397" s="1"/>
  <c r="H397" s="1"/>
  <c r="I397" s="1"/>
  <c r="J268" i="8"/>
  <c r="J399" i="1"/>
  <c r="AL399" s="1"/>
  <c r="H399" s="1"/>
  <c r="I399" s="1"/>
  <c r="J400"/>
  <c r="AL400" s="1"/>
  <c r="H400" s="1"/>
  <c r="I400" s="1"/>
  <c r="J524" i="8"/>
  <c r="J405" i="1"/>
  <c r="AL405" s="1"/>
  <c r="H405" s="1"/>
  <c r="I405" s="1"/>
  <c r="J406"/>
  <c r="AL406" s="1"/>
  <c r="H406" s="1"/>
  <c r="I406" s="1"/>
  <c r="J409"/>
  <c r="AL409" s="1"/>
  <c r="H409" s="1"/>
  <c r="I409" s="1"/>
  <c r="J410"/>
  <c r="AL410" s="1"/>
  <c r="H410" s="1"/>
  <c r="I410" s="1"/>
  <c r="J532" i="8"/>
  <c r="J414" i="1"/>
  <c r="AL414" s="1"/>
  <c r="H414" s="1"/>
  <c r="I414" s="1"/>
  <c r="J416"/>
  <c r="AL416" s="1"/>
  <c r="H416" s="1"/>
  <c r="I416" s="1"/>
  <c r="J417"/>
  <c r="AL417" s="1"/>
  <c r="H417" s="1"/>
  <c r="I417" s="1"/>
  <c r="J418"/>
  <c r="AL418" s="1"/>
  <c r="H418" s="1"/>
  <c r="I418" s="1"/>
  <c r="J422"/>
  <c r="AL422" s="1"/>
  <c r="H422" s="1"/>
  <c r="I422" s="1"/>
  <c r="J540" i="8"/>
  <c r="J425" i="1"/>
  <c r="AL425" s="1"/>
  <c r="H425" s="1"/>
  <c r="I425" s="1"/>
  <c r="J427"/>
  <c r="AL427" s="1"/>
  <c r="H427" s="1"/>
  <c r="I427" s="1"/>
  <c r="J428"/>
  <c r="AL428" s="1"/>
  <c r="H428" s="1"/>
  <c r="I428" s="1"/>
  <c r="J432"/>
  <c r="AL432" s="1"/>
  <c r="H432" s="1"/>
  <c r="I432" s="1"/>
  <c r="J436"/>
  <c r="AL436" s="1"/>
  <c r="H436" s="1"/>
  <c r="I436" s="1"/>
  <c r="J439"/>
  <c r="AL439" s="1"/>
  <c r="H439" s="1"/>
  <c r="I439" s="1"/>
  <c r="J441"/>
  <c r="AL441" s="1"/>
  <c r="H441" s="1"/>
  <c r="I441" s="1"/>
  <c r="J442"/>
  <c r="AL442" s="1"/>
  <c r="H442" s="1"/>
  <c r="I442" s="1"/>
  <c r="J443"/>
  <c r="AL443" s="1"/>
  <c r="H443" s="1"/>
  <c r="I443" s="1"/>
  <c r="J444"/>
  <c r="AL444" s="1"/>
  <c r="H444" s="1"/>
  <c r="I444" s="1"/>
  <c r="J214"/>
  <c r="J477" i="8"/>
  <c r="J379" i="1"/>
  <c r="AL379" s="1"/>
  <c r="H379" s="1"/>
  <c r="I379" s="1"/>
  <c r="J513" i="8"/>
  <c r="J398" i="1"/>
  <c r="AL398" s="1"/>
  <c r="H398" s="1"/>
  <c r="I398" s="1"/>
  <c r="D412" i="8"/>
  <c r="G412" s="1"/>
  <c r="D413"/>
  <c r="G413" s="1"/>
  <c r="D414"/>
  <c r="G414" s="1"/>
  <c r="D415"/>
  <c r="G415" s="1"/>
  <c r="D416"/>
  <c r="G416" s="1"/>
  <c r="D417"/>
  <c r="G417" s="1"/>
  <c r="D418"/>
  <c r="G418" s="1"/>
  <c r="D419"/>
  <c r="G419" s="1"/>
  <c r="D420"/>
  <c r="G420" s="1"/>
  <c r="D422"/>
  <c r="G422" s="1"/>
  <c r="D424"/>
  <c r="G424" s="1"/>
  <c r="D425"/>
  <c r="G425" s="1"/>
  <c r="D426"/>
  <c r="G426" s="1"/>
  <c r="D427"/>
  <c r="G427" s="1"/>
  <c r="D428"/>
  <c r="G428" s="1"/>
  <c r="D429"/>
  <c r="G429" s="1"/>
  <c r="D431"/>
  <c r="G431" s="1"/>
  <c r="D432"/>
  <c r="G432" s="1"/>
  <c r="D433"/>
  <c r="G433" s="1"/>
  <c r="D434"/>
  <c r="G434" s="1"/>
  <c r="D435"/>
  <c r="G435" s="1"/>
  <c r="D436"/>
  <c r="G436" s="1"/>
  <c r="D437"/>
  <c r="G437" s="1"/>
  <c r="D438"/>
  <c r="G438" s="1"/>
  <c r="D439"/>
  <c r="G439" s="1"/>
  <c r="D440"/>
  <c r="G440" s="1"/>
  <c r="D441"/>
  <c r="G441" s="1"/>
  <c r="D442"/>
  <c r="G442" s="1"/>
  <c r="D444"/>
  <c r="G444" s="1"/>
  <c r="D445"/>
  <c r="G445" s="1"/>
  <c r="D446"/>
  <c r="G446" s="1"/>
  <c r="D447"/>
  <c r="G447" s="1"/>
  <c r="D448"/>
  <c r="G448" s="1"/>
  <c r="D450"/>
  <c r="G450" s="1"/>
  <c r="D451"/>
  <c r="G451" s="1"/>
  <c r="D453"/>
  <c r="G453" s="1"/>
  <c r="D454"/>
  <c r="G454" s="1"/>
  <c r="D455"/>
  <c r="G455" s="1"/>
  <c r="D456"/>
  <c r="G456" s="1"/>
  <c r="D459"/>
  <c r="G459" s="1"/>
  <c r="D460"/>
  <c r="G460" s="1"/>
  <c r="D461"/>
  <c r="G461" s="1"/>
  <c r="D463"/>
  <c r="G463" s="1"/>
  <c r="D465"/>
  <c r="G465" s="1"/>
  <c r="D466"/>
  <c r="G466" s="1"/>
  <c r="D467"/>
  <c r="G467" s="1"/>
  <c r="D468"/>
  <c r="G468" s="1"/>
  <c r="D469"/>
  <c r="G469" s="1"/>
  <c r="D470"/>
  <c r="G470" s="1"/>
  <c r="D471"/>
  <c r="G471" s="1"/>
  <c r="D472"/>
  <c r="G472" s="1"/>
  <c r="D473"/>
  <c r="G473" s="1"/>
  <c r="D474"/>
  <c r="G474" s="1"/>
  <c r="D475"/>
  <c r="G475" s="1"/>
  <c r="D476"/>
  <c r="G476" s="1"/>
  <c r="D477"/>
  <c r="G477" s="1"/>
  <c r="D480"/>
  <c r="G480" s="1"/>
  <c r="D481"/>
  <c r="G481" s="1"/>
  <c r="D482"/>
  <c r="G482" s="1"/>
  <c r="D483"/>
  <c r="G483" s="1"/>
  <c r="D484"/>
  <c r="G484" s="1"/>
  <c r="D485"/>
  <c r="G485" s="1"/>
  <c r="D487"/>
  <c r="G487" s="1"/>
  <c r="D488"/>
  <c r="G488" s="1"/>
  <c r="D489"/>
  <c r="G489" s="1"/>
  <c r="D490"/>
  <c r="G490" s="1"/>
  <c r="D492"/>
  <c r="G492" s="1"/>
  <c r="D493"/>
  <c r="G493" s="1"/>
  <c r="D495"/>
  <c r="G495" s="1"/>
  <c r="D508"/>
  <c r="G508" s="1"/>
  <c r="D498"/>
  <c r="G498" s="1"/>
  <c r="D499"/>
  <c r="G499" s="1"/>
  <c r="D500"/>
  <c r="G500" s="1"/>
  <c r="D501"/>
  <c r="G501" s="1"/>
  <c r="D502"/>
  <c r="G502" s="1"/>
  <c r="D503"/>
  <c r="G503" s="1"/>
  <c r="D505"/>
  <c r="G505" s="1"/>
  <c r="D507"/>
  <c r="G507" s="1"/>
  <c r="D510"/>
  <c r="G510" s="1"/>
  <c r="D511"/>
  <c r="G511" s="1"/>
  <c r="D513"/>
  <c r="G513" s="1"/>
  <c r="D515"/>
  <c r="G515" s="1"/>
  <c r="D517"/>
  <c r="G517" s="1"/>
  <c r="D518"/>
  <c r="G518" s="1"/>
  <c r="D519"/>
  <c r="G519" s="1"/>
  <c r="D521"/>
  <c r="G521" s="1"/>
  <c r="D522"/>
  <c r="G522" s="1"/>
  <c r="D524"/>
  <c r="G524" s="1"/>
  <c r="D525"/>
  <c r="G525" s="1"/>
  <c r="D526"/>
  <c r="G526" s="1"/>
  <c r="D528"/>
  <c r="G528" s="1"/>
  <c r="D529"/>
  <c r="G529" s="1"/>
  <c r="D530"/>
  <c r="G530" s="1"/>
  <c r="D531"/>
  <c r="G531" s="1"/>
  <c r="D532"/>
  <c r="G532" s="1"/>
  <c r="D533"/>
  <c r="G533" s="1"/>
  <c r="D534"/>
  <c r="G534" s="1"/>
  <c r="D535"/>
  <c r="G535" s="1"/>
  <c r="D536"/>
  <c r="G536" s="1"/>
  <c r="D538"/>
  <c r="G538" s="1"/>
  <c r="D539"/>
  <c r="G539" s="1"/>
  <c r="D541"/>
  <c r="G541" s="1"/>
  <c r="D542"/>
  <c r="G542" s="1"/>
  <c r="D544"/>
  <c r="G544" s="1"/>
  <c r="D545"/>
  <c r="G545" s="1"/>
  <c r="D546"/>
  <c r="G546" s="1"/>
  <c r="D547"/>
  <c r="G547" s="1"/>
  <c r="D548"/>
  <c r="G548" s="1"/>
  <c r="D549"/>
  <c r="G549" s="1"/>
  <c r="D551"/>
  <c r="G551" s="1"/>
  <c r="D552"/>
  <c r="G552" s="1"/>
  <c r="D553"/>
  <c r="G553" s="1"/>
  <c r="D554"/>
  <c r="G554" s="1"/>
  <c r="D555"/>
  <c r="G555" s="1"/>
  <c r="D556"/>
  <c r="G556" s="1"/>
  <c r="D557"/>
  <c r="G557" s="1"/>
  <c r="D558"/>
  <c r="G558" s="1"/>
  <c r="D559"/>
  <c r="G559" s="1"/>
  <c r="D560"/>
  <c r="G560" s="1"/>
  <c r="D561"/>
  <c r="G561" s="1"/>
  <c r="D562"/>
  <c r="G562" s="1"/>
  <c r="D563"/>
  <c r="G563" s="1"/>
  <c r="D564"/>
  <c r="G564" s="1"/>
  <c r="D565"/>
  <c r="G565" s="1"/>
  <c r="D566"/>
  <c r="G566" s="1"/>
  <c r="D567"/>
  <c r="G567" s="1"/>
  <c r="D568"/>
  <c r="G568" s="1"/>
  <c r="D569"/>
  <c r="G569" s="1"/>
  <c r="D572"/>
  <c r="G572" s="1"/>
  <c r="D574"/>
  <c r="G574" s="1"/>
  <c r="D575"/>
  <c r="G575" s="1"/>
  <c r="D576"/>
  <c r="G576" s="1"/>
  <c r="D577"/>
  <c r="G577" s="1"/>
  <c r="D578"/>
  <c r="G578" s="1"/>
  <c r="D579"/>
  <c r="G579" s="1"/>
  <c r="D580"/>
  <c r="G580" s="1"/>
  <c r="D581"/>
  <c r="G581" s="1"/>
  <c r="D582"/>
  <c r="G582" s="1"/>
  <c r="D583"/>
  <c r="G583" s="1"/>
  <c r="D584"/>
  <c r="G584" s="1"/>
  <c r="D585"/>
  <c r="G585" s="1"/>
  <c r="D587"/>
  <c r="G587" s="1"/>
  <c r="D589"/>
  <c r="G589" s="1"/>
  <c r="D590"/>
  <c r="G590" s="1"/>
  <c r="D591"/>
  <c r="G591" s="1"/>
  <c r="D592"/>
  <c r="G592" s="1"/>
  <c r="D593"/>
  <c r="G593" s="1"/>
  <c r="D594"/>
  <c r="G594" s="1"/>
  <c r="D595"/>
  <c r="G595" s="1"/>
  <c r="D597"/>
  <c r="G597" s="1"/>
  <c r="D598"/>
  <c r="G598" s="1"/>
  <c r="D599"/>
  <c r="G599" s="1"/>
  <c r="F3" i="7"/>
  <c r="G3" s="1"/>
  <c r="H3" s="1"/>
  <c r="I3" s="1"/>
  <c r="G2"/>
  <c r="H2" s="1"/>
  <c r="I2" s="1"/>
  <c r="C537" i="8"/>
  <c r="E537" s="1"/>
  <c r="H537" s="1"/>
  <c r="C538"/>
  <c r="E538" s="1"/>
  <c r="H538" s="1"/>
  <c r="C539"/>
  <c r="E539" s="1"/>
  <c r="H539" s="1"/>
  <c r="C540"/>
  <c r="E540" s="1"/>
  <c r="H540" s="1"/>
  <c r="C541"/>
  <c r="E541" s="1"/>
  <c r="H541" s="1"/>
  <c r="C542"/>
  <c r="E542" s="1"/>
  <c r="H542" s="1"/>
  <c r="C543"/>
  <c r="E543" s="1"/>
  <c r="H543" s="1"/>
  <c r="C544"/>
  <c r="E544" s="1"/>
  <c r="H544" s="1"/>
  <c r="C545"/>
  <c r="E545" s="1"/>
  <c r="H545" s="1"/>
  <c r="C546"/>
  <c r="E546" s="1"/>
  <c r="H546" s="1"/>
  <c r="C547"/>
  <c r="E547" s="1"/>
  <c r="H547" s="1"/>
  <c r="C548"/>
  <c r="E548" s="1"/>
  <c r="H548" s="1"/>
  <c r="C549"/>
  <c r="E549" s="1"/>
  <c r="H549" s="1"/>
  <c r="C550"/>
  <c r="E550" s="1"/>
  <c r="H550" s="1"/>
  <c r="C551"/>
  <c r="E551" s="1"/>
  <c r="H551" s="1"/>
  <c r="C552"/>
  <c r="E552" s="1"/>
  <c r="H552" s="1"/>
  <c r="C553"/>
  <c r="E553" s="1"/>
  <c r="H553" s="1"/>
  <c r="C554"/>
  <c r="E554" s="1"/>
  <c r="H554" s="1"/>
  <c r="C555"/>
  <c r="E555" s="1"/>
  <c r="H555" s="1"/>
  <c r="C556"/>
  <c r="E556" s="1"/>
  <c r="H556" s="1"/>
  <c r="C557"/>
  <c r="E557" s="1"/>
  <c r="H557" s="1"/>
  <c r="C558"/>
  <c r="E558" s="1"/>
  <c r="H558" s="1"/>
  <c r="C559"/>
  <c r="E559" s="1"/>
  <c r="H559" s="1"/>
  <c r="C560"/>
  <c r="E560" s="1"/>
  <c r="H560" s="1"/>
  <c r="C561"/>
  <c r="E561" s="1"/>
  <c r="H561" s="1"/>
  <c r="C562"/>
  <c r="E562" s="1"/>
  <c r="H562" s="1"/>
  <c r="C563"/>
  <c r="E563" s="1"/>
  <c r="H563" s="1"/>
  <c r="C564"/>
  <c r="E564" s="1"/>
  <c r="H564" s="1"/>
  <c r="C565"/>
  <c r="E565" s="1"/>
  <c r="H565" s="1"/>
  <c r="C566"/>
  <c r="E566" s="1"/>
  <c r="H566" s="1"/>
  <c r="C567"/>
  <c r="E567" s="1"/>
  <c r="H567" s="1"/>
  <c r="C568"/>
  <c r="E568" s="1"/>
  <c r="H568" s="1"/>
  <c r="C569"/>
  <c r="E569" s="1"/>
  <c r="H569" s="1"/>
  <c r="C570"/>
  <c r="E570" s="1"/>
  <c r="H570" s="1"/>
  <c r="C571"/>
  <c r="E571" s="1"/>
  <c r="H571" s="1"/>
  <c r="C572"/>
  <c r="E572" s="1"/>
  <c r="H572" s="1"/>
  <c r="C573"/>
  <c r="E573" s="1"/>
  <c r="H573" s="1"/>
  <c r="C574"/>
  <c r="E574" s="1"/>
  <c r="H574" s="1"/>
  <c r="C575"/>
  <c r="E575" s="1"/>
  <c r="H575" s="1"/>
  <c r="C576"/>
  <c r="E576" s="1"/>
  <c r="H576" s="1"/>
  <c r="C577"/>
  <c r="E577" s="1"/>
  <c r="H577" s="1"/>
  <c r="C578"/>
  <c r="E578" s="1"/>
  <c r="H578" s="1"/>
  <c r="C579"/>
  <c r="E579" s="1"/>
  <c r="H579" s="1"/>
  <c r="C580"/>
  <c r="E580" s="1"/>
  <c r="H580" s="1"/>
  <c r="C581"/>
  <c r="E581" s="1"/>
  <c r="H581" s="1"/>
  <c r="C582"/>
  <c r="E582" s="1"/>
  <c r="H582" s="1"/>
  <c r="C583"/>
  <c r="E583" s="1"/>
  <c r="H583" s="1"/>
  <c r="C584"/>
  <c r="E584" s="1"/>
  <c r="H584" s="1"/>
  <c r="C585"/>
  <c r="E585" s="1"/>
  <c r="H585" s="1"/>
  <c r="C586"/>
  <c r="E586" s="1"/>
  <c r="H586" s="1"/>
  <c r="C587"/>
  <c r="E587" s="1"/>
  <c r="H587" s="1"/>
  <c r="C588"/>
  <c r="E588" s="1"/>
  <c r="H588" s="1"/>
  <c r="C589"/>
  <c r="E589" s="1"/>
  <c r="H589" s="1"/>
  <c r="C590"/>
  <c r="E590" s="1"/>
  <c r="H590" s="1"/>
  <c r="C591"/>
  <c r="E591" s="1"/>
  <c r="H591" s="1"/>
  <c r="C592"/>
  <c r="E592" s="1"/>
  <c r="H592" s="1"/>
  <c r="C593"/>
  <c r="E593" s="1"/>
  <c r="H593" s="1"/>
  <c r="C594"/>
  <c r="E594" s="1"/>
  <c r="H594" s="1"/>
  <c r="C595"/>
  <c r="E595" s="1"/>
  <c r="H595" s="1"/>
  <c r="C596"/>
  <c r="E596" s="1"/>
  <c r="H596" s="1"/>
  <c r="C597"/>
  <c r="E597" s="1"/>
  <c r="H597" s="1"/>
  <c r="C598"/>
  <c r="E598" s="1"/>
  <c r="H598" s="1"/>
  <c r="C599"/>
  <c r="E599" s="1"/>
  <c r="H599" s="1"/>
  <c r="C600"/>
  <c r="E600" s="1"/>
  <c r="H600" s="1"/>
  <c r="C601"/>
  <c r="E601" s="1"/>
  <c r="H601" s="1"/>
  <c r="C602"/>
  <c r="E602" s="1"/>
  <c r="H602" s="1"/>
  <c r="C603"/>
  <c r="E603" s="1"/>
  <c r="H603" s="1"/>
  <c r="C604"/>
  <c r="E604" s="1"/>
  <c r="H604" s="1"/>
  <c r="C605"/>
  <c r="E605" s="1"/>
  <c r="H605" s="1"/>
  <c r="C606"/>
  <c r="E606" s="1"/>
  <c r="H606" s="1"/>
  <c r="C607"/>
  <c r="E607" s="1"/>
  <c r="H607" s="1"/>
  <c r="C608"/>
  <c r="E608" s="1"/>
  <c r="H608" s="1"/>
  <c r="C609"/>
  <c r="E609" s="1"/>
  <c r="H609" s="1"/>
  <c r="C610"/>
  <c r="E610" s="1"/>
  <c r="H610" s="1"/>
  <c r="C611"/>
  <c r="E611" s="1"/>
  <c r="H611" s="1"/>
  <c r="C612"/>
  <c r="E612" s="1"/>
  <c r="H612" s="1"/>
  <c r="C613"/>
  <c r="E613" s="1"/>
  <c r="H613" s="1"/>
  <c r="C614"/>
  <c r="E614" s="1"/>
  <c r="H614" s="1"/>
  <c r="C615"/>
  <c r="E615" s="1"/>
  <c r="H615" s="1"/>
  <c r="C616"/>
  <c r="E616" s="1"/>
  <c r="H616" s="1"/>
  <c r="C617"/>
  <c r="E617" s="1"/>
  <c r="H617" s="1"/>
  <c r="C618"/>
  <c r="E618" s="1"/>
  <c r="H618" s="1"/>
  <c r="C619"/>
  <c r="E619" s="1"/>
  <c r="H619" s="1"/>
  <c r="C620"/>
  <c r="E620" s="1"/>
  <c r="H620" s="1"/>
  <c r="K620"/>
  <c r="C621"/>
  <c r="E621" s="1"/>
  <c r="H621" s="1"/>
  <c r="C412"/>
  <c r="E412" s="1"/>
  <c r="H412" s="1"/>
  <c r="C413"/>
  <c r="E413" s="1"/>
  <c r="H413" s="1"/>
  <c r="C414"/>
  <c r="E414" s="1"/>
  <c r="H414" s="1"/>
  <c r="C415"/>
  <c r="E415" s="1"/>
  <c r="H415" s="1"/>
  <c r="C416"/>
  <c r="E416" s="1"/>
  <c r="H416" s="1"/>
  <c r="C417"/>
  <c r="E417" s="1"/>
  <c r="H417" s="1"/>
  <c r="C418"/>
  <c r="E418" s="1"/>
  <c r="H418" s="1"/>
  <c r="C419"/>
  <c r="E419" s="1"/>
  <c r="H419" s="1"/>
  <c r="C420"/>
  <c r="E420" s="1"/>
  <c r="H420" s="1"/>
  <c r="C421"/>
  <c r="E421" s="1"/>
  <c r="H421" s="1"/>
  <c r="C422"/>
  <c r="E422" s="1"/>
  <c r="H422" s="1"/>
  <c r="C423"/>
  <c r="E423" s="1"/>
  <c r="H423" s="1"/>
  <c r="C424"/>
  <c r="E424" s="1"/>
  <c r="H424" s="1"/>
  <c r="C425"/>
  <c r="E425" s="1"/>
  <c r="H425" s="1"/>
  <c r="C426"/>
  <c r="E426" s="1"/>
  <c r="H426" s="1"/>
  <c r="C427"/>
  <c r="E427" s="1"/>
  <c r="H427" s="1"/>
  <c r="C428"/>
  <c r="E428" s="1"/>
  <c r="H428" s="1"/>
  <c r="C429"/>
  <c r="E429" s="1"/>
  <c r="H429" s="1"/>
  <c r="C430"/>
  <c r="E430" s="1"/>
  <c r="H430" s="1"/>
  <c r="C431"/>
  <c r="E431" s="1"/>
  <c r="H431" s="1"/>
  <c r="C432"/>
  <c r="E432" s="1"/>
  <c r="H432" s="1"/>
  <c r="C433"/>
  <c r="E433" s="1"/>
  <c r="H433" s="1"/>
  <c r="C434"/>
  <c r="E434" s="1"/>
  <c r="H434" s="1"/>
  <c r="C435"/>
  <c r="E435" s="1"/>
  <c r="H435" s="1"/>
  <c r="C436"/>
  <c r="E436" s="1"/>
  <c r="H436" s="1"/>
  <c r="C437"/>
  <c r="E437" s="1"/>
  <c r="H437" s="1"/>
  <c r="C438"/>
  <c r="E438" s="1"/>
  <c r="H438" s="1"/>
  <c r="C439"/>
  <c r="E439" s="1"/>
  <c r="H439" s="1"/>
  <c r="C440"/>
  <c r="E440" s="1"/>
  <c r="H440" s="1"/>
  <c r="C441"/>
  <c r="E441" s="1"/>
  <c r="H441" s="1"/>
  <c r="C442"/>
  <c r="E442" s="1"/>
  <c r="H442" s="1"/>
  <c r="C443"/>
  <c r="E443" s="1"/>
  <c r="H443" s="1"/>
  <c r="C444"/>
  <c r="E444" s="1"/>
  <c r="H444" s="1"/>
  <c r="C445"/>
  <c r="E445" s="1"/>
  <c r="H445" s="1"/>
  <c r="C446"/>
  <c r="E446" s="1"/>
  <c r="H446" s="1"/>
  <c r="C447"/>
  <c r="E447" s="1"/>
  <c r="H447" s="1"/>
  <c r="C448"/>
  <c r="E448" s="1"/>
  <c r="H448" s="1"/>
  <c r="C449"/>
  <c r="E449" s="1"/>
  <c r="H449" s="1"/>
  <c r="C450"/>
  <c r="E450" s="1"/>
  <c r="H450" s="1"/>
  <c r="C451"/>
  <c r="E451" s="1"/>
  <c r="H451" s="1"/>
  <c r="C452"/>
  <c r="E452" s="1"/>
  <c r="H452" s="1"/>
  <c r="C453"/>
  <c r="E453" s="1"/>
  <c r="H453" s="1"/>
  <c r="C454"/>
  <c r="E454" s="1"/>
  <c r="H454" s="1"/>
  <c r="C455"/>
  <c r="E455" s="1"/>
  <c r="H455" s="1"/>
  <c r="C456"/>
  <c r="E456" s="1"/>
  <c r="H456" s="1"/>
  <c r="C457"/>
  <c r="E457" s="1"/>
  <c r="H457" s="1"/>
  <c r="C458"/>
  <c r="E458" s="1"/>
  <c r="H458" s="1"/>
  <c r="C459"/>
  <c r="E459" s="1"/>
  <c r="H459" s="1"/>
  <c r="C460"/>
  <c r="E460" s="1"/>
  <c r="H460" s="1"/>
  <c r="C461"/>
  <c r="E461" s="1"/>
  <c r="H461" s="1"/>
  <c r="C462"/>
  <c r="E462" s="1"/>
  <c r="H462" s="1"/>
  <c r="C463"/>
  <c r="E463" s="1"/>
  <c r="H463" s="1"/>
  <c r="C464"/>
  <c r="E464" s="1"/>
  <c r="H464" s="1"/>
  <c r="C465"/>
  <c r="E465" s="1"/>
  <c r="H465" s="1"/>
  <c r="C466"/>
  <c r="E466" s="1"/>
  <c r="H466" s="1"/>
  <c r="C467"/>
  <c r="E467" s="1"/>
  <c r="H467" s="1"/>
  <c r="C468"/>
  <c r="E468" s="1"/>
  <c r="H468" s="1"/>
  <c r="C469"/>
  <c r="E469" s="1"/>
  <c r="H469" s="1"/>
  <c r="C470"/>
  <c r="E470" s="1"/>
  <c r="H470" s="1"/>
  <c r="C471"/>
  <c r="E471" s="1"/>
  <c r="H471" s="1"/>
  <c r="C472"/>
  <c r="E472" s="1"/>
  <c r="H472" s="1"/>
  <c r="C473"/>
  <c r="E473" s="1"/>
  <c r="H473" s="1"/>
  <c r="C474"/>
  <c r="E474" s="1"/>
  <c r="H474" s="1"/>
  <c r="C475"/>
  <c r="E475" s="1"/>
  <c r="H475" s="1"/>
  <c r="C476"/>
  <c r="E476" s="1"/>
  <c r="H476" s="1"/>
  <c r="C477"/>
  <c r="E477" s="1"/>
  <c r="H477" s="1"/>
  <c r="C478"/>
  <c r="E478" s="1"/>
  <c r="H478" s="1"/>
  <c r="C479"/>
  <c r="E479" s="1"/>
  <c r="H479" s="1"/>
  <c r="C480"/>
  <c r="E480" s="1"/>
  <c r="H480" s="1"/>
  <c r="C481"/>
  <c r="E481" s="1"/>
  <c r="H481" s="1"/>
  <c r="C482"/>
  <c r="E482" s="1"/>
  <c r="H482" s="1"/>
  <c r="C483"/>
  <c r="E483" s="1"/>
  <c r="H483" s="1"/>
  <c r="C484"/>
  <c r="E484" s="1"/>
  <c r="H484" s="1"/>
  <c r="C485"/>
  <c r="E485" s="1"/>
  <c r="H485" s="1"/>
  <c r="C486"/>
  <c r="E486" s="1"/>
  <c r="H486" s="1"/>
  <c r="C487"/>
  <c r="E487" s="1"/>
  <c r="H487" s="1"/>
  <c r="C488"/>
  <c r="E488" s="1"/>
  <c r="H488" s="1"/>
  <c r="C489"/>
  <c r="E489" s="1"/>
  <c r="H489" s="1"/>
  <c r="C490"/>
  <c r="E490" s="1"/>
  <c r="H490" s="1"/>
  <c r="C491"/>
  <c r="E491" s="1"/>
  <c r="H491" s="1"/>
  <c r="C492"/>
  <c r="E492" s="1"/>
  <c r="H492" s="1"/>
  <c r="C493"/>
  <c r="E493" s="1"/>
  <c r="H493" s="1"/>
  <c r="C494"/>
  <c r="E494" s="1"/>
  <c r="H494" s="1"/>
  <c r="C495"/>
  <c r="E495" s="1"/>
  <c r="H495" s="1"/>
  <c r="C496"/>
  <c r="E496" s="1"/>
  <c r="H496" s="1"/>
  <c r="C497"/>
  <c r="E497" s="1"/>
  <c r="H497" s="1"/>
  <c r="C498"/>
  <c r="E498" s="1"/>
  <c r="H498" s="1"/>
  <c r="C499"/>
  <c r="E499" s="1"/>
  <c r="H499" s="1"/>
  <c r="C500"/>
  <c r="E500" s="1"/>
  <c r="H500" s="1"/>
  <c r="C501"/>
  <c r="E501" s="1"/>
  <c r="H501" s="1"/>
  <c r="C502"/>
  <c r="E502" s="1"/>
  <c r="H502" s="1"/>
  <c r="C503"/>
  <c r="E503" s="1"/>
  <c r="H503" s="1"/>
  <c r="C504"/>
  <c r="E504" s="1"/>
  <c r="H504" s="1"/>
  <c r="C505"/>
  <c r="E505" s="1"/>
  <c r="H505" s="1"/>
  <c r="C506"/>
  <c r="E506" s="1"/>
  <c r="H506" s="1"/>
  <c r="C507"/>
  <c r="E507" s="1"/>
  <c r="H507" s="1"/>
  <c r="C508"/>
  <c r="E508" s="1"/>
  <c r="H508" s="1"/>
  <c r="C509"/>
  <c r="E509" s="1"/>
  <c r="H509" s="1"/>
  <c r="C510"/>
  <c r="E510" s="1"/>
  <c r="H510" s="1"/>
  <c r="C511"/>
  <c r="E511" s="1"/>
  <c r="H511" s="1"/>
  <c r="C512"/>
  <c r="E512" s="1"/>
  <c r="H512" s="1"/>
  <c r="C513"/>
  <c r="E513" s="1"/>
  <c r="H513" s="1"/>
  <c r="C514"/>
  <c r="E514" s="1"/>
  <c r="H514" s="1"/>
  <c r="C515"/>
  <c r="E515" s="1"/>
  <c r="H515" s="1"/>
  <c r="C516"/>
  <c r="E516" s="1"/>
  <c r="H516" s="1"/>
  <c r="C517"/>
  <c r="E517" s="1"/>
  <c r="H517" s="1"/>
  <c r="C518"/>
  <c r="E518" s="1"/>
  <c r="H518" s="1"/>
  <c r="C519"/>
  <c r="E519" s="1"/>
  <c r="H519" s="1"/>
  <c r="C520"/>
  <c r="E520" s="1"/>
  <c r="H520" s="1"/>
  <c r="C521"/>
  <c r="E521" s="1"/>
  <c r="H521" s="1"/>
  <c r="C522"/>
  <c r="E522" s="1"/>
  <c r="H522" s="1"/>
  <c r="C523"/>
  <c r="E523" s="1"/>
  <c r="H523" s="1"/>
  <c r="C524"/>
  <c r="E524" s="1"/>
  <c r="H524" s="1"/>
  <c r="C525"/>
  <c r="E525" s="1"/>
  <c r="H525" s="1"/>
  <c r="C526"/>
  <c r="E526" s="1"/>
  <c r="H526" s="1"/>
  <c r="C527"/>
  <c r="E527" s="1"/>
  <c r="H527" s="1"/>
  <c r="C528"/>
  <c r="E528" s="1"/>
  <c r="H528" s="1"/>
  <c r="C529"/>
  <c r="E529" s="1"/>
  <c r="H529" s="1"/>
  <c r="C530"/>
  <c r="E530" s="1"/>
  <c r="H530" s="1"/>
  <c r="C531"/>
  <c r="E531" s="1"/>
  <c r="H531" s="1"/>
  <c r="C532"/>
  <c r="E532" s="1"/>
  <c r="H532" s="1"/>
  <c r="C533"/>
  <c r="E533" s="1"/>
  <c r="H533" s="1"/>
  <c r="C534"/>
  <c r="E534" s="1"/>
  <c r="H534" s="1"/>
  <c r="C535"/>
  <c r="E535" s="1"/>
  <c r="H535" s="1"/>
  <c r="C536"/>
  <c r="E536" s="1"/>
  <c r="H536" s="1"/>
  <c r="C13"/>
  <c r="C14"/>
  <c r="C15"/>
  <c r="C16"/>
  <c r="C17"/>
  <c r="C18"/>
  <c r="C19"/>
  <c r="C20"/>
  <c r="C21"/>
  <c r="L339" i="1"/>
  <c r="L492" i="8"/>
  <c r="K339" i="1"/>
  <c r="K492" i="8"/>
  <c r="K341" i="1"/>
  <c r="K280" i="8"/>
  <c r="K340" i="1"/>
  <c r="K493" i="8"/>
  <c r="K342" i="1"/>
  <c r="D570" i="8"/>
  <c r="G570" s="1"/>
  <c r="D596"/>
  <c r="G596" s="1"/>
  <c r="D600"/>
  <c r="G600" s="1"/>
  <c r="D601"/>
  <c r="G601" s="1"/>
  <c r="D602"/>
  <c r="G602" s="1"/>
  <c r="D603"/>
  <c r="G603" s="1"/>
  <c r="D604"/>
  <c r="G604" s="1"/>
  <c r="D605"/>
  <c r="G605" s="1"/>
  <c r="D606"/>
  <c r="G606" s="1"/>
  <c r="D607"/>
  <c r="G607" s="1"/>
  <c r="D608"/>
  <c r="G608" s="1"/>
  <c r="D609"/>
  <c r="G609" s="1"/>
  <c r="D610"/>
  <c r="G610" s="1"/>
  <c r="D611"/>
  <c r="G611" s="1"/>
  <c r="D612"/>
  <c r="G612" s="1"/>
  <c r="D613"/>
  <c r="G613" s="1"/>
  <c r="D614"/>
  <c r="G614" s="1"/>
  <c r="D615"/>
  <c r="G615" s="1"/>
  <c r="D616"/>
  <c r="G616" s="1"/>
  <c r="D617"/>
  <c r="G617" s="1"/>
  <c r="D618"/>
  <c r="G618" s="1"/>
  <c r="D619"/>
  <c r="G619" s="1"/>
  <c r="D620"/>
  <c r="G620" s="1"/>
  <c r="D621"/>
  <c r="G621" s="1"/>
  <c r="L545" i="1"/>
  <c r="K545"/>
  <c r="J545"/>
  <c r="AL545" s="1"/>
  <c r="H545" s="1"/>
  <c r="I545" s="1"/>
  <c r="L544"/>
  <c r="K544"/>
  <c r="J544"/>
  <c r="AL544" s="1"/>
  <c r="H544" s="1"/>
  <c r="I544" s="1"/>
  <c r="L543"/>
  <c r="L621" i="8"/>
  <c r="K543" i="1"/>
  <c r="K621" i="8"/>
  <c r="J543" i="1"/>
  <c r="AL543" s="1"/>
  <c r="H543" s="1"/>
  <c r="I543" s="1"/>
  <c r="J621" i="8"/>
  <c r="L542" i="1"/>
  <c r="K542"/>
  <c r="J542"/>
  <c r="AL542" s="1"/>
  <c r="H542" s="1"/>
  <c r="I542" s="1"/>
  <c r="L541"/>
  <c r="K541"/>
  <c r="J541"/>
  <c r="AL541" s="1"/>
  <c r="H541" s="1"/>
  <c r="I541" s="1"/>
  <c r="L540"/>
  <c r="L620" i="8"/>
  <c r="K540" i="1"/>
  <c r="J540"/>
  <c r="AL540" s="1"/>
  <c r="H540" s="1"/>
  <c r="I540" s="1"/>
  <c r="J620" i="8"/>
  <c r="L539" i="1"/>
  <c r="L619" i="8"/>
  <c r="K539" i="1"/>
  <c r="K619" i="8"/>
  <c r="J539" i="1"/>
  <c r="AL539" s="1"/>
  <c r="H539" s="1"/>
  <c r="I539" s="1"/>
  <c r="J619" i="8"/>
  <c r="L538" i="1"/>
  <c r="L618" i="8"/>
  <c r="K538" i="1"/>
  <c r="K618" i="8"/>
  <c r="J538" i="1"/>
  <c r="AL538" s="1"/>
  <c r="H538" s="1"/>
  <c r="I538" s="1"/>
  <c r="J618" i="8"/>
  <c r="L537" i="1"/>
  <c r="L617" i="8"/>
  <c r="K537" i="1"/>
  <c r="K617" i="8"/>
  <c r="J537" i="1"/>
  <c r="AL537" s="1"/>
  <c r="H537" s="1"/>
  <c r="I537" s="1"/>
  <c r="J617" i="8"/>
  <c r="L536" i="1"/>
  <c r="L616" i="8"/>
  <c r="K536" i="1"/>
  <c r="K616" i="8"/>
  <c r="J536" i="1"/>
  <c r="AL536" s="1"/>
  <c r="H536" s="1"/>
  <c r="I536" s="1"/>
  <c r="J616" i="8"/>
  <c r="L535" i="1"/>
  <c r="K535"/>
  <c r="J535"/>
  <c r="AL535" s="1"/>
  <c r="H535" s="1"/>
  <c r="I535" s="1"/>
  <c r="L534"/>
  <c r="K534"/>
  <c r="J534"/>
  <c r="AL534" s="1"/>
  <c r="H534" s="1"/>
  <c r="I534" s="1"/>
  <c r="L533"/>
  <c r="K533"/>
  <c r="J533"/>
  <c r="AL533" s="1"/>
  <c r="H533" s="1"/>
  <c r="I533" s="1"/>
  <c r="L532"/>
  <c r="L615" i="8"/>
  <c r="K532" i="1"/>
  <c r="K615" i="8"/>
  <c r="J532" i="1"/>
  <c r="AL532" s="1"/>
  <c r="H532" s="1"/>
  <c r="I532" s="1"/>
  <c r="J615" i="8"/>
  <c r="L531" i="1"/>
  <c r="K531"/>
  <c r="J531"/>
  <c r="AL531" s="1"/>
  <c r="H531" s="1"/>
  <c r="I531" s="1"/>
  <c r="L530"/>
  <c r="L614" i="8"/>
  <c r="K530" i="1"/>
  <c r="K614" i="8"/>
  <c r="J530" i="1"/>
  <c r="AL530" s="1"/>
  <c r="H530" s="1"/>
  <c r="I530" s="1"/>
  <c r="J614" i="8"/>
  <c r="L529" i="1"/>
  <c r="L613" i="8"/>
  <c r="K529" i="1"/>
  <c r="K613" i="8"/>
  <c r="J529" i="1"/>
  <c r="AL529" s="1"/>
  <c r="H529" s="1"/>
  <c r="I529" s="1"/>
  <c r="J613" i="8"/>
  <c r="L528" i="1"/>
  <c r="K528"/>
  <c r="J528"/>
  <c r="AL528" s="1"/>
  <c r="H528" s="1"/>
  <c r="I528" s="1"/>
  <c r="L527"/>
  <c r="K527"/>
  <c r="J527"/>
  <c r="AL527" s="1"/>
  <c r="H527" s="1"/>
  <c r="I527" s="1"/>
  <c r="L526"/>
  <c r="L612" i="8"/>
  <c r="K526" i="1"/>
  <c r="K612" i="8"/>
  <c r="J526" i="1"/>
  <c r="AL526" s="1"/>
  <c r="H526" s="1"/>
  <c r="I526" s="1"/>
  <c r="J612" i="8"/>
  <c r="L525" i="1"/>
  <c r="L611" i="8"/>
  <c r="K525" i="1"/>
  <c r="K611" i="8"/>
  <c r="J525" i="1"/>
  <c r="AL525" s="1"/>
  <c r="H525" s="1"/>
  <c r="I525" s="1"/>
  <c r="J611" i="8"/>
  <c r="L524" i="1"/>
  <c r="L610" i="8"/>
  <c r="K524" i="1"/>
  <c r="K610" i="8"/>
  <c r="J524" i="1"/>
  <c r="AL524" s="1"/>
  <c r="H524" s="1"/>
  <c r="I524" s="1"/>
  <c r="J610" i="8"/>
  <c r="L523" i="1"/>
  <c r="L609" i="8"/>
  <c r="K523" i="1"/>
  <c r="K609" i="8"/>
  <c r="J523" i="1"/>
  <c r="AL523" s="1"/>
  <c r="H523" s="1"/>
  <c r="I523" s="1"/>
  <c r="J609" i="8"/>
  <c r="L522" i="1"/>
  <c r="L608" i="8"/>
  <c r="K522" i="1"/>
  <c r="K608" i="8"/>
  <c r="J522" i="1"/>
  <c r="AL522" s="1"/>
  <c r="H522" s="1"/>
  <c r="I522" s="1"/>
  <c r="J608" i="8"/>
  <c r="L521" i="1"/>
  <c r="L607" i="8"/>
  <c r="K521" i="1"/>
  <c r="K607" i="8"/>
  <c r="J521" i="1"/>
  <c r="AL521" s="1"/>
  <c r="H521" s="1"/>
  <c r="I521" s="1"/>
  <c r="J607" i="8"/>
  <c r="L520" i="1"/>
  <c r="K520"/>
  <c r="J520"/>
  <c r="AL520" s="1"/>
  <c r="H520" s="1"/>
  <c r="I520" s="1"/>
  <c r="L519"/>
  <c r="L606" i="8"/>
  <c r="K519" i="1"/>
  <c r="K606" i="8"/>
  <c r="J519" i="1"/>
  <c r="AL519" s="1"/>
  <c r="H519" s="1"/>
  <c r="I519" s="1"/>
  <c r="J606" i="8"/>
  <c r="L518" i="1"/>
  <c r="L605" i="8"/>
  <c r="K518" i="1"/>
  <c r="K605" i="8"/>
  <c r="J518" i="1"/>
  <c r="AL518" s="1"/>
  <c r="H518" s="1"/>
  <c r="I518" s="1"/>
  <c r="J605" i="8"/>
  <c r="L517" i="1"/>
  <c r="L604" i="8"/>
  <c r="K517" i="1"/>
  <c r="K604" i="8"/>
  <c r="J517" i="1"/>
  <c r="AL517" s="1"/>
  <c r="H517" s="1"/>
  <c r="I517" s="1"/>
  <c r="J604" i="8"/>
  <c r="L516" i="1"/>
  <c r="K516"/>
  <c r="J516"/>
  <c r="AL516" s="1"/>
  <c r="H516" s="1"/>
  <c r="I516" s="1"/>
  <c r="L515"/>
  <c r="L603" i="8"/>
  <c r="K515" i="1"/>
  <c r="K603" i="8"/>
  <c r="J515" i="1"/>
  <c r="AL515" s="1"/>
  <c r="H515" s="1"/>
  <c r="I515" s="1"/>
  <c r="J603" i="8"/>
  <c r="L514" i="1"/>
  <c r="L602" i="8"/>
  <c r="K514" i="1"/>
  <c r="K602" i="8"/>
  <c r="J514" i="1"/>
  <c r="AL514" s="1"/>
  <c r="H514" s="1"/>
  <c r="I514" s="1"/>
  <c r="J602" i="8"/>
  <c r="L512" i="1"/>
  <c r="L599" i="8"/>
  <c r="L601"/>
  <c r="K512" i="1"/>
  <c r="K599" i="8"/>
  <c r="K601"/>
  <c r="J512" i="1"/>
  <c r="AL512" s="1"/>
  <c r="H512" s="1"/>
  <c r="I512" s="1"/>
  <c r="J601" i="8"/>
  <c r="L511" i="1"/>
  <c r="L598" i="8"/>
  <c r="L600"/>
  <c r="K511" i="1"/>
  <c r="K598" i="8"/>
  <c r="K600"/>
  <c r="J511" i="1"/>
  <c r="AL511" s="1"/>
  <c r="H511" s="1"/>
  <c r="I511" s="1"/>
  <c r="J598" i="8"/>
  <c r="J600"/>
  <c r="L510" i="1"/>
  <c r="L597" i="8"/>
  <c r="K510" i="1"/>
  <c r="K597" i="8"/>
  <c r="J510" i="1"/>
  <c r="AL510" s="1"/>
  <c r="H510" s="1"/>
  <c r="I510" s="1"/>
  <c r="J597" i="8"/>
  <c r="J599"/>
  <c r="L513" i="1"/>
  <c r="K513"/>
  <c r="J513"/>
  <c r="AL513" s="1"/>
  <c r="H513" s="1"/>
  <c r="I513" s="1"/>
  <c r="L509"/>
  <c r="L596" i="8"/>
  <c r="K509" i="1"/>
  <c r="K596" i="8"/>
  <c r="J509" i="1"/>
  <c r="AL509" s="1"/>
  <c r="H509" s="1"/>
  <c r="I509" s="1"/>
  <c r="L508"/>
  <c r="K508"/>
  <c r="J508"/>
  <c r="AL508" s="1"/>
  <c r="H508" s="1"/>
  <c r="I508" s="1"/>
  <c r="L507"/>
  <c r="L595" i="8"/>
  <c r="K507" i="1"/>
  <c r="K595" i="8"/>
  <c r="J507" i="1"/>
  <c r="AL507" s="1"/>
  <c r="H507" s="1"/>
  <c r="I507" s="1"/>
  <c r="J595" i="8"/>
  <c r="J596"/>
  <c r="L506" i="1"/>
  <c r="K506"/>
  <c r="J506"/>
  <c r="AL506" s="1"/>
  <c r="H506" s="1"/>
  <c r="I506" s="1"/>
  <c r="L505"/>
  <c r="L594" i="8"/>
  <c r="K505" i="1"/>
  <c r="K594" i="8"/>
  <c r="J505" i="1"/>
  <c r="AL505" s="1"/>
  <c r="H505" s="1"/>
  <c r="I505" s="1"/>
  <c r="J594" i="8"/>
  <c r="L504" i="1"/>
  <c r="L593" i="8"/>
  <c r="K504" i="1"/>
  <c r="K593" i="8"/>
  <c r="J504" i="1"/>
  <c r="AL504" s="1"/>
  <c r="H504" s="1"/>
  <c r="I504" s="1"/>
  <c r="L503"/>
  <c r="L592" i="8"/>
  <c r="K503" i="1"/>
  <c r="K592" i="8"/>
  <c r="J503" i="1"/>
  <c r="AL503" s="1"/>
  <c r="H503" s="1"/>
  <c r="I503" s="1"/>
  <c r="J592" i="8"/>
  <c r="J593"/>
  <c r="L502" i="1"/>
  <c r="L591" i="8"/>
  <c r="K502" i="1"/>
  <c r="K591" i="8"/>
  <c r="J502" i="1"/>
  <c r="AL502" s="1"/>
  <c r="H502" s="1"/>
  <c r="I502" s="1"/>
  <c r="J591" i="8"/>
  <c r="L501" i="1"/>
  <c r="L590" i="8"/>
  <c r="K501" i="1"/>
  <c r="K590" i="8"/>
  <c r="J501" i="1"/>
  <c r="AL501" s="1"/>
  <c r="H501" s="1"/>
  <c r="I501" s="1"/>
  <c r="J590" i="8"/>
  <c r="L500" i="1"/>
  <c r="L589" i="8"/>
  <c r="K500" i="1"/>
  <c r="K589" i="8"/>
  <c r="J500" i="1"/>
  <c r="AL500" s="1"/>
  <c r="H500" s="1"/>
  <c r="I500" s="1"/>
  <c r="J589" i="8"/>
  <c r="L499" i="1"/>
  <c r="L588" i="8"/>
  <c r="K499" i="1"/>
  <c r="K588" i="8"/>
  <c r="J499" i="1"/>
  <c r="AL499" s="1"/>
  <c r="H499" s="1"/>
  <c r="I499" s="1"/>
  <c r="J588" i="8"/>
  <c r="L498" i="1"/>
  <c r="L587" i="8"/>
  <c r="K498" i="1"/>
  <c r="K587" i="8"/>
  <c r="J498" i="1"/>
  <c r="AL498" s="1"/>
  <c r="H498" s="1"/>
  <c r="I498" s="1"/>
  <c r="J587" i="8"/>
  <c r="L497" i="1"/>
  <c r="L586" i="8"/>
  <c r="K497" i="1"/>
  <c r="K586" i="8"/>
  <c r="J497" i="1"/>
  <c r="AL497" s="1"/>
  <c r="H497" s="1"/>
  <c r="I497" s="1"/>
  <c r="J586" i="8"/>
  <c r="L496" i="1"/>
  <c r="L585" i="8"/>
  <c r="K496" i="1"/>
  <c r="K585" i="8"/>
  <c r="J496" i="1"/>
  <c r="AL496" s="1"/>
  <c r="H496" s="1"/>
  <c r="I496" s="1"/>
  <c r="J585" i="8"/>
  <c r="L495" i="1"/>
  <c r="L584" i="8"/>
  <c r="K495" i="1"/>
  <c r="K584" i="8"/>
  <c r="J495" i="1"/>
  <c r="AL495" s="1"/>
  <c r="H495" s="1"/>
  <c r="I495" s="1"/>
  <c r="J584" i="8"/>
  <c r="L494" i="1"/>
  <c r="K494"/>
  <c r="J494"/>
  <c r="AL494" s="1"/>
  <c r="H494" s="1"/>
  <c r="I494" s="1"/>
  <c r="L493"/>
  <c r="K493"/>
  <c r="J493"/>
  <c r="AL493" s="1"/>
  <c r="H493" s="1"/>
  <c r="I493" s="1"/>
  <c r="L492"/>
  <c r="L583" i="8"/>
  <c r="K492" i="1"/>
  <c r="K583" i="8"/>
  <c r="J492" i="1"/>
  <c r="AL492" s="1"/>
  <c r="H492" s="1"/>
  <c r="I492" s="1"/>
  <c r="L491"/>
  <c r="K491"/>
  <c r="J491"/>
  <c r="AL491" s="1"/>
  <c r="H491" s="1"/>
  <c r="I491" s="1"/>
  <c r="J583" i="8"/>
  <c r="L490" i="1"/>
  <c r="L582" i="8"/>
  <c r="K490" i="1"/>
  <c r="K582" i="8"/>
  <c r="J490" i="1"/>
  <c r="AL490" s="1"/>
  <c r="H490" s="1"/>
  <c r="I490" s="1"/>
  <c r="J582" i="8"/>
  <c r="L489" i="1"/>
  <c r="L581" i="8"/>
  <c r="K489" i="1"/>
  <c r="K581" i="8"/>
  <c r="J489" i="1"/>
  <c r="AL489" s="1"/>
  <c r="H489" s="1"/>
  <c r="I489" s="1"/>
  <c r="J581" i="8"/>
  <c r="L488" i="1"/>
  <c r="K488"/>
  <c r="J488"/>
  <c r="AL488" s="1"/>
  <c r="H488" s="1"/>
  <c r="I488" s="1"/>
  <c r="L487"/>
  <c r="L580" i="8"/>
  <c r="K487" i="1"/>
  <c r="K580" i="8"/>
  <c r="J487" i="1"/>
  <c r="AL487" s="1"/>
  <c r="H487" s="1"/>
  <c r="I487" s="1"/>
  <c r="J580" i="8"/>
  <c r="L486" i="1"/>
  <c r="L579" i="8"/>
  <c r="K486" i="1"/>
  <c r="K579" i="8"/>
  <c r="J486" i="1"/>
  <c r="AL486" s="1"/>
  <c r="H486" s="1"/>
  <c r="I486" s="1"/>
  <c r="J579" i="8"/>
  <c r="L485" i="1"/>
  <c r="K485"/>
  <c r="J485"/>
  <c r="AL485" s="1"/>
  <c r="H485" s="1"/>
  <c r="I485" s="1"/>
  <c r="L484"/>
  <c r="K484"/>
  <c r="J484"/>
  <c r="AL484" s="1"/>
  <c r="H484" s="1"/>
  <c r="I484" s="1"/>
  <c r="J578" i="8"/>
  <c r="L483" i="1"/>
  <c r="K483"/>
  <c r="J483"/>
  <c r="AL483" s="1"/>
  <c r="H483" s="1"/>
  <c r="I483" s="1"/>
  <c r="L482"/>
  <c r="L577" i="8"/>
  <c r="K482" i="1"/>
  <c r="K577" i="8"/>
  <c r="J482" i="1"/>
  <c r="AL482" s="1"/>
  <c r="H482" s="1"/>
  <c r="I482" s="1"/>
  <c r="J577" i="8"/>
  <c r="J479" i="1"/>
  <c r="AL479" s="1"/>
  <c r="H479" s="1"/>
  <c r="I479" s="1"/>
  <c r="J576" i="8"/>
  <c r="L481" i="1"/>
  <c r="K481"/>
  <c r="J481"/>
  <c r="AL481" s="1"/>
  <c r="H481" s="1"/>
  <c r="I481" s="1"/>
  <c r="L480"/>
  <c r="K480"/>
  <c r="J480"/>
  <c r="AL480" s="1"/>
  <c r="H480" s="1"/>
  <c r="I480" s="1"/>
  <c r="L479"/>
  <c r="L576" i="8"/>
  <c r="K479" i="1"/>
  <c r="K576" i="8"/>
  <c r="L478" i="1"/>
  <c r="K478"/>
  <c r="J478"/>
  <c r="AL478" s="1"/>
  <c r="H478" s="1"/>
  <c r="I478" s="1"/>
  <c r="L477"/>
  <c r="L575" i="8"/>
  <c r="K477" i="1"/>
  <c r="K575" i="8"/>
  <c r="J477" i="1"/>
  <c r="AL477" s="1"/>
  <c r="H477" s="1"/>
  <c r="I477" s="1"/>
  <c r="J575" i="8"/>
  <c r="L476" i="1"/>
  <c r="L574" i="8"/>
  <c r="K476" i="1"/>
  <c r="K574" i="8"/>
  <c r="J476" i="1"/>
  <c r="AL476" s="1"/>
  <c r="H476" s="1"/>
  <c r="I476" s="1"/>
  <c r="J574" i="8"/>
  <c r="L475" i="1"/>
  <c r="L573" i="8"/>
  <c r="K475" i="1"/>
  <c r="K573" i="8"/>
  <c r="J475" i="1"/>
  <c r="AL475" s="1"/>
  <c r="H475" s="1"/>
  <c r="I475" s="1"/>
  <c r="J573" i="8"/>
  <c r="L474" i="1"/>
  <c r="L572" i="8"/>
  <c r="K474" i="1"/>
  <c r="K572" i="8"/>
  <c r="J474" i="1"/>
  <c r="AL474" s="1"/>
  <c r="H474" s="1"/>
  <c r="I474" s="1"/>
  <c r="L473"/>
  <c r="L270" i="8"/>
  <c r="K473" i="1"/>
  <c r="K270" i="8"/>
  <c r="K571"/>
  <c r="J473" i="1"/>
  <c r="AL473" s="1"/>
  <c r="H473" s="1"/>
  <c r="I473" s="1"/>
  <c r="L472"/>
  <c r="K472"/>
  <c r="J472"/>
  <c r="AL472" s="1"/>
  <c r="H472" s="1"/>
  <c r="I472" s="1"/>
  <c r="J571" i="8"/>
  <c r="L471" i="1"/>
  <c r="L570" i="8"/>
  <c r="K471" i="1"/>
  <c r="J471"/>
  <c r="AL471" s="1"/>
  <c r="H471" s="1"/>
  <c r="I471" s="1"/>
  <c r="L470"/>
  <c r="K470"/>
  <c r="J470"/>
  <c r="AL470" s="1"/>
  <c r="H470" s="1"/>
  <c r="I470" s="1"/>
  <c r="J570" i="8"/>
  <c r="L469" i="1"/>
  <c r="L274" i="8"/>
  <c r="L569"/>
  <c r="K469" i="1"/>
  <c r="K274" i="8"/>
  <c r="J469" i="1"/>
  <c r="AL469" s="1"/>
  <c r="H469" s="1"/>
  <c r="I469" s="1"/>
  <c r="J274" i="8"/>
  <c r="J569"/>
  <c r="L468" i="1"/>
  <c r="K468"/>
  <c r="J468"/>
  <c r="AL468" s="1"/>
  <c r="H468" s="1"/>
  <c r="I468" s="1"/>
  <c r="L467"/>
  <c r="L568" i="8"/>
  <c r="K467" i="1"/>
  <c r="K569" i="8"/>
  <c r="J467" i="1"/>
  <c r="AL467" s="1"/>
  <c r="H467" s="1"/>
  <c r="I467" s="1"/>
  <c r="J568" i="8"/>
  <c r="J339" i="1"/>
  <c r="AL339" s="1"/>
  <c r="H339" s="1"/>
  <c r="I339" s="1"/>
  <c r="J340"/>
  <c r="J341"/>
  <c r="AL341" s="1"/>
  <c r="H341" s="1"/>
  <c r="I341" s="1"/>
  <c r="C22" i="6"/>
  <c r="C24"/>
  <c r="C47" s="1"/>
  <c r="K391" i="1"/>
  <c r="K520" i="8"/>
  <c r="L391" i="1"/>
  <c r="K414"/>
  <c r="L414"/>
  <c r="L534" i="8"/>
  <c r="J435" i="1"/>
  <c r="AL435" s="1"/>
  <c r="H435" s="1"/>
  <c r="I435" s="1"/>
  <c r="K435"/>
  <c r="L435"/>
  <c r="J296" i="8"/>
  <c r="K296"/>
  <c r="K416"/>
  <c r="L296"/>
  <c r="L416"/>
  <c r="K451"/>
  <c r="L451"/>
  <c r="J349"/>
  <c r="J391"/>
  <c r="K384"/>
  <c r="L384"/>
  <c r="K40"/>
  <c r="L40"/>
  <c r="K235"/>
  <c r="K408"/>
  <c r="L235"/>
  <c r="L408"/>
  <c r="J434"/>
  <c r="K434"/>
  <c r="L434"/>
  <c r="K445"/>
  <c r="L445"/>
  <c r="J221" i="1"/>
  <c r="K221"/>
  <c r="L221"/>
  <c r="J335"/>
  <c r="K335"/>
  <c r="K205" i="8" s="1"/>
  <c r="L335" i="1"/>
  <c r="K355"/>
  <c r="K503" i="8"/>
  <c r="L355" i="1"/>
  <c r="L503" i="8"/>
  <c r="J375" i="1"/>
  <c r="AL375" s="1"/>
  <c r="H375" s="1"/>
  <c r="I375" s="1"/>
  <c r="J511" i="8"/>
  <c r="K375" i="1"/>
  <c r="K511" i="8"/>
  <c r="L375" i="1"/>
  <c r="L511" i="8"/>
  <c r="J402" i="1"/>
  <c r="AL402" s="1"/>
  <c r="H402" s="1"/>
  <c r="I402" s="1"/>
  <c r="J250" i="8"/>
  <c r="K402" i="1"/>
  <c r="K250" i="8"/>
  <c r="L402" i="1"/>
  <c r="L250" i="8"/>
  <c r="J11"/>
  <c r="J363"/>
  <c r="K11"/>
  <c r="K363"/>
  <c r="L11"/>
  <c r="L363"/>
  <c r="K374"/>
  <c r="L374"/>
  <c r="K287"/>
  <c r="L287"/>
  <c r="K422"/>
  <c r="L422"/>
  <c r="J435"/>
  <c r="K435"/>
  <c r="L435"/>
  <c r="J447"/>
  <c r="K447"/>
  <c r="L447"/>
  <c r="J45" i="1"/>
  <c r="K45"/>
  <c r="L45"/>
  <c r="L202" i="8" s="1"/>
  <c r="K364"/>
  <c r="L364"/>
  <c r="K267"/>
  <c r="L267"/>
  <c r="L377"/>
  <c r="J397"/>
  <c r="K397"/>
  <c r="L397"/>
  <c r="K413"/>
  <c r="L413"/>
  <c r="K425"/>
  <c r="L425"/>
  <c r="J438"/>
  <c r="K438"/>
  <c r="L438"/>
  <c r="K383" i="1"/>
  <c r="K515" i="8"/>
  <c r="L383" i="1"/>
  <c r="J359"/>
  <c r="AL359" s="1"/>
  <c r="H359" s="1"/>
  <c r="I359" s="1"/>
  <c r="K359"/>
  <c r="K505" i="8"/>
  <c r="L359" i="1"/>
  <c r="L505" i="8"/>
  <c r="K379" i="1"/>
  <c r="K513" i="8"/>
  <c r="L379" i="1"/>
  <c r="L513" i="8"/>
  <c r="K406" i="1"/>
  <c r="K528" i="8"/>
  <c r="L406" i="1"/>
  <c r="L528" i="8"/>
  <c r="J426" i="1"/>
  <c r="AL426" s="1"/>
  <c r="H426" s="1"/>
  <c r="I426" s="1"/>
  <c r="K426"/>
  <c r="K542" i="8"/>
  <c r="L426" i="1"/>
  <c r="L542" i="8"/>
  <c r="K354"/>
  <c r="L354"/>
  <c r="K404"/>
  <c r="L404"/>
  <c r="K442"/>
  <c r="L442"/>
  <c r="K395" i="1"/>
  <c r="L395"/>
  <c r="L523" i="8"/>
  <c r="J429"/>
  <c r="K429"/>
  <c r="L429"/>
  <c r="K347" i="1"/>
  <c r="L347"/>
  <c r="L494" i="8"/>
  <c r="J367" i="1"/>
  <c r="AL367" s="1"/>
  <c r="H367" s="1"/>
  <c r="I367" s="1"/>
  <c r="K367"/>
  <c r="L367"/>
  <c r="J537" i="8"/>
  <c r="K418" i="1"/>
  <c r="K537" i="8"/>
  <c r="L418" i="1"/>
  <c r="J430"/>
  <c r="AL430" s="1"/>
  <c r="H430" s="1"/>
  <c r="I430" s="1"/>
  <c r="K430"/>
  <c r="K264" i="8"/>
  <c r="L430" i="1"/>
  <c r="L264" i="8"/>
  <c r="K327" i="1"/>
  <c r="K106" i="8" s="1"/>
  <c r="L327" i="1"/>
  <c r="L106" i="8" s="1"/>
  <c r="J350"/>
  <c r="K350"/>
  <c r="L252"/>
  <c r="L350"/>
  <c r="K357"/>
  <c r="K376"/>
  <c r="L376"/>
  <c r="L388"/>
  <c r="K271"/>
  <c r="L446"/>
  <c r="K281"/>
  <c r="K457"/>
  <c r="L281"/>
  <c r="K8"/>
  <c r="J27" i="1"/>
  <c r="K27"/>
  <c r="K476" i="8"/>
  <c r="L27" i="1"/>
  <c r="L476" i="8"/>
  <c r="K213" i="1"/>
  <c r="L213"/>
  <c r="L485" i="8"/>
  <c r="K345" i="1"/>
  <c r="L345"/>
  <c r="J365"/>
  <c r="AL365" s="1"/>
  <c r="H365" s="1"/>
  <c r="I365" s="1"/>
  <c r="K365"/>
  <c r="K295" i="8"/>
  <c r="L365" i="1"/>
  <c r="L295" i="8"/>
  <c r="J385" i="1"/>
  <c r="AL385" s="1"/>
  <c r="H385" s="1"/>
  <c r="I385" s="1"/>
  <c r="J288" i="8"/>
  <c r="K385" i="1"/>
  <c r="K288" i="8"/>
  <c r="K517"/>
  <c r="L385" i="1"/>
  <c r="L288" i="8"/>
  <c r="L517"/>
  <c r="J404" i="1"/>
  <c r="AL404" s="1"/>
  <c r="H404" s="1"/>
  <c r="I404" s="1"/>
  <c r="J248" i="8"/>
  <c r="J526"/>
  <c r="K404" i="1"/>
  <c r="K248" i="8"/>
  <c r="K526"/>
  <c r="L526"/>
  <c r="J424" i="1"/>
  <c r="AL424" s="1"/>
  <c r="H424" s="1"/>
  <c r="I424" s="1"/>
  <c r="K424"/>
  <c r="L424"/>
  <c r="K239" i="8"/>
  <c r="L239"/>
  <c r="L352"/>
  <c r="K440"/>
  <c r="L440"/>
  <c r="K277"/>
  <c r="L277"/>
  <c r="K462"/>
  <c r="L462"/>
  <c r="K54" i="1"/>
  <c r="K479" i="8"/>
  <c r="L54" i="1"/>
  <c r="K333"/>
  <c r="L333"/>
  <c r="J353"/>
  <c r="K353"/>
  <c r="K265" i="8"/>
  <c r="K501"/>
  <c r="L353" i="1"/>
  <c r="L265" i="8"/>
  <c r="L501"/>
  <c r="K373" i="1"/>
  <c r="L373"/>
  <c r="J393"/>
  <c r="AL393" s="1"/>
  <c r="H393" s="1"/>
  <c r="I393" s="1"/>
  <c r="K393"/>
  <c r="L393"/>
  <c r="J412"/>
  <c r="AL412" s="1"/>
  <c r="H412" s="1"/>
  <c r="I412" s="1"/>
  <c r="J533" i="8"/>
  <c r="K412" i="1"/>
  <c r="K533" i="8"/>
  <c r="L412" i="1"/>
  <c r="L533" i="8"/>
  <c r="K432" i="1"/>
  <c r="L432"/>
  <c r="K360" i="8"/>
  <c r="L360"/>
  <c r="L403"/>
  <c r="L247"/>
  <c r="J349" i="1"/>
  <c r="J142" i="8" s="1"/>
  <c r="K349" i="1"/>
  <c r="K498" i="8"/>
  <c r="L349" i="1"/>
  <c r="L498" i="8"/>
  <c r="K365"/>
  <c r="L365"/>
  <c r="K434" i="1"/>
  <c r="L434"/>
  <c r="K283" i="8"/>
  <c r="L283"/>
  <c r="K382"/>
  <c r="L382"/>
  <c r="K294"/>
  <c r="L294"/>
  <c r="K385"/>
  <c r="K290"/>
  <c r="L290"/>
  <c r="K245"/>
  <c r="L245"/>
  <c r="J426"/>
  <c r="K426"/>
  <c r="L426"/>
  <c r="K428"/>
  <c r="L428"/>
  <c r="K356"/>
  <c r="L356"/>
  <c r="J359"/>
  <c r="K359"/>
  <c r="L359"/>
  <c r="K439" i="1"/>
  <c r="L439"/>
  <c r="J440"/>
  <c r="AL440" s="1"/>
  <c r="H440" s="1"/>
  <c r="I440" s="1"/>
  <c r="K440"/>
  <c r="L440"/>
  <c r="K441"/>
  <c r="K551" i="8"/>
  <c r="L441" i="1"/>
  <c r="K442"/>
  <c r="L442"/>
  <c r="K443"/>
  <c r="L443"/>
  <c r="K444"/>
  <c r="L444"/>
  <c r="J445"/>
  <c r="AL445" s="1"/>
  <c r="H445" s="1"/>
  <c r="I445" s="1"/>
  <c r="J552" i="8"/>
  <c r="K445" i="1"/>
  <c r="K552" i="8"/>
  <c r="L445" i="1"/>
  <c r="L552" i="8"/>
  <c r="J446" i="1"/>
  <c r="AL446" s="1"/>
  <c r="H446" s="1"/>
  <c r="I446" s="1"/>
  <c r="J553" i="8"/>
  <c r="K446" i="1"/>
  <c r="L446"/>
  <c r="L553" i="8"/>
  <c r="J447" i="1"/>
  <c r="AL447" s="1"/>
  <c r="H447" s="1"/>
  <c r="I447" s="1"/>
  <c r="J275" i="8"/>
  <c r="J554"/>
  <c r="K447" i="1"/>
  <c r="K275" i="8"/>
  <c r="K554"/>
  <c r="L447" i="1"/>
  <c r="L275" i="8"/>
  <c r="L554"/>
  <c r="J448" i="1"/>
  <c r="AL448" s="1"/>
  <c r="H448" s="1"/>
  <c r="I448" s="1"/>
  <c r="K448"/>
  <c r="K555" i="8"/>
  <c r="L448" i="1"/>
  <c r="L555" i="8"/>
  <c r="J449" i="1"/>
  <c r="AL449" s="1"/>
  <c r="H449" s="1"/>
  <c r="I449" s="1"/>
  <c r="K449"/>
  <c r="L449"/>
  <c r="J450"/>
  <c r="AL450" s="1"/>
  <c r="H450" s="1"/>
  <c r="I450" s="1"/>
  <c r="K450"/>
  <c r="K556" i="8"/>
  <c r="L450" i="1"/>
  <c r="J451"/>
  <c r="AL451" s="1"/>
  <c r="H451" s="1"/>
  <c r="I451" s="1"/>
  <c r="K451"/>
  <c r="L451"/>
  <c r="L556" i="8"/>
  <c r="J452" i="1"/>
  <c r="AL452" s="1"/>
  <c r="H452" s="1"/>
  <c r="I452" s="1"/>
  <c r="K452"/>
  <c r="L452"/>
  <c r="J453"/>
  <c r="AL453" s="1"/>
  <c r="H453" s="1"/>
  <c r="I453" s="1"/>
  <c r="J557" i="8"/>
  <c r="K453" i="1"/>
  <c r="K557" i="8"/>
  <c r="L453" i="1"/>
  <c r="L557" i="8"/>
  <c r="J454" i="1"/>
  <c r="AL454" s="1"/>
  <c r="H454" s="1"/>
  <c r="I454" s="1"/>
  <c r="J558" i="8"/>
  <c r="K454" i="1"/>
  <c r="K558" i="8"/>
  <c r="L454" i="1"/>
  <c r="L558" i="8"/>
  <c r="J455" i="1"/>
  <c r="AL455" s="1"/>
  <c r="H455" s="1"/>
  <c r="I455" s="1"/>
  <c r="J559" i="8"/>
  <c r="J457" i="1"/>
  <c r="AL457" s="1"/>
  <c r="H457" s="1"/>
  <c r="I457" s="1"/>
  <c r="J561" i="8"/>
  <c r="K455" i="1"/>
  <c r="K559" i="8"/>
  <c r="L455" i="1"/>
  <c r="L559" i="8"/>
  <c r="J456" i="1"/>
  <c r="AL456" s="1"/>
  <c r="H456" s="1"/>
  <c r="I456" s="1"/>
  <c r="K456"/>
  <c r="K560" i="8"/>
  <c r="L456" i="1"/>
  <c r="L560" i="8"/>
  <c r="K457" i="1"/>
  <c r="K561" i="8"/>
  <c r="L457" i="1"/>
  <c r="J458"/>
  <c r="AL458" s="1"/>
  <c r="H458" s="1"/>
  <c r="I458" s="1"/>
  <c r="K458"/>
  <c r="L458"/>
  <c r="J459"/>
  <c r="AL459" s="1"/>
  <c r="H459" s="1"/>
  <c r="I459" s="1"/>
  <c r="K459"/>
  <c r="K562" i="8"/>
  <c r="L459" i="1"/>
  <c r="J460"/>
  <c r="AL460" s="1"/>
  <c r="H460" s="1"/>
  <c r="I460" s="1"/>
  <c r="K460"/>
  <c r="L460"/>
  <c r="J461"/>
  <c r="AL461" s="1"/>
  <c r="H461" s="1"/>
  <c r="I461" s="1"/>
  <c r="J563" i="8"/>
  <c r="K461" i="1"/>
  <c r="L461"/>
  <c r="J462"/>
  <c r="AL462" s="1"/>
  <c r="H462" s="1"/>
  <c r="I462" s="1"/>
  <c r="K462"/>
  <c r="L462"/>
  <c r="J463"/>
  <c r="AL463" s="1"/>
  <c r="H463" s="1"/>
  <c r="I463" s="1"/>
  <c r="J564" i="8"/>
  <c r="K463" i="1"/>
  <c r="K564" i="8"/>
  <c r="L463" i="1"/>
  <c r="L564" i="8"/>
  <c r="J464" i="1"/>
  <c r="AL464" s="1"/>
  <c r="H464" s="1"/>
  <c r="I464" s="1"/>
  <c r="K464"/>
  <c r="K282" i="8"/>
  <c r="L464" i="1"/>
  <c r="L282" i="8"/>
  <c r="L565"/>
  <c r="J465" i="1"/>
  <c r="AL465" s="1"/>
  <c r="H465" s="1"/>
  <c r="I465" s="1"/>
  <c r="K465"/>
  <c r="K566" i="8"/>
  <c r="K567"/>
  <c r="L465" i="1"/>
  <c r="J466"/>
  <c r="AL466" s="1"/>
  <c r="H466" s="1"/>
  <c r="I466" s="1"/>
  <c r="J567" i="8"/>
  <c r="K466" i="1"/>
  <c r="L466"/>
  <c r="L567" i="8"/>
  <c r="J429" i="1"/>
  <c r="AL429" s="1"/>
  <c r="H429" s="1"/>
  <c r="I429" s="1"/>
  <c r="J278" i="8"/>
  <c r="J362"/>
  <c r="D55" i="6"/>
  <c r="C53"/>
  <c r="J21" i="10"/>
  <c r="J22" s="1"/>
  <c r="J23" s="1"/>
  <c r="J24" s="1"/>
  <c r="J25" s="1"/>
  <c r="J26" s="1"/>
  <c r="J27" s="1"/>
  <c r="K399" i="8"/>
  <c r="K421"/>
  <c r="L421"/>
  <c r="K443"/>
  <c r="L443"/>
  <c r="K10"/>
  <c r="K466"/>
  <c r="L10"/>
  <c r="L466"/>
  <c r="J40" i="1"/>
  <c r="J484" i="8"/>
  <c r="K40" i="1"/>
  <c r="K484" i="8"/>
  <c r="L40" i="1"/>
  <c r="L484" i="8"/>
  <c r="K361" i="1"/>
  <c r="L361"/>
  <c r="L506" i="8"/>
  <c r="B1" i="5"/>
  <c r="F40" i="10"/>
  <c r="G40" s="1"/>
  <c r="D40"/>
  <c r="G29"/>
  <c r="F29"/>
  <c r="E29"/>
  <c r="D29"/>
  <c r="H28"/>
  <c r="H27"/>
  <c r="H26"/>
  <c r="H25"/>
  <c r="H24"/>
  <c r="H23"/>
  <c r="H22"/>
  <c r="H21"/>
  <c r="H20"/>
  <c r="H29" s="1"/>
  <c r="E16"/>
  <c r="D16"/>
  <c r="K232" i="1"/>
  <c r="L232"/>
  <c r="K467" i="8"/>
  <c r="L467"/>
  <c r="K31" i="1"/>
  <c r="K480" i="8"/>
  <c r="L31" i="1"/>
  <c r="L56" i="8" s="1"/>
  <c r="K469"/>
  <c r="L469"/>
  <c r="K348"/>
  <c r="L348"/>
  <c r="K415"/>
  <c r="L415"/>
  <c r="K421" i="1"/>
  <c r="K539" i="8"/>
  <c r="L421" i="1"/>
  <c r="L539" i="8"/>
  <c r="K278"/>
  <c r="L278"/>
  <c r="K409" i="1"/>
  <c r="L409"/>
  <c r="L531" i="8"/>
  <c r="K357" i="1"/>
  <c r="K216" i="8" s="1"/>
  <c r="L357" i="1"/>
  <c r="L216" i="8" s="1"/>
  <c r="L375"/>
  <c r="K354" i="1"/>
  <c r="L354"/>
  <c r="K389" i="8"/>
  <c r="K423" i="1"/>
  <c r="L423"/>
  <c r="K348"/>
  <c r="K497" i="8"/>
  <c r="L348" i="1"/>
  <c r="L111" i="8" s="1"/>
  <c r="L497"/>
  <c r="K427" i="1"/>
  <c r="L427"/>
  <c r="L463" i="8"/>
  <c r="K444"/>
  <c r="L444"/>
  <c r="K441"/>
  <c r="L441"/>
  <c r="K380" i="1"/>
  <c r="L380"/>
  <c r="K62"/>
  <c r="K486" i="8"/>
  <c r="L62" i="1"/>
  <c r="L486" i="8"/>
  <c r="K382" i="1"/>
  <c r="L382"/>
  <c r="L393" i="8"/>
  <c r="K345"/>
  <c r="L345"/>
  <c r="K352" i="1"/>
  <c r="K500" i="8"/>
  <c r="L352" i="1"/>
  <c r="L500" i="8"/>
  <c r="K368" i="1"/>
  <c r="L368"/>
  <c r="K336"/>
  <c r="K489" i="8"/>
  <c r="L336" i="1"/>
  <c r="L489" i="8"/>
  <c r="K409"/>
  <c r="L409"/>
  <c r="K450"/>
  <c r="L450"/>
  <c r="L391"/>
  <c r="K419" i="1"/>
  <c r="K538" i="8"/>
  <c r="L419" i="1"/>
  <c r="L538" i="8"/>
  <c r="K397" i="1"/>
  <c r="K268" i="8"/>
  <c r="L397" i="1"/>
  <c r="L268" i="8"/>
  <c r="K366" i="1"/>
  <c r="L366"/>
  <c r="K401"/>
  <c r="K525" i="8"/>
  <c r="L401" i="1"/>
  <c r="L525" i="8"/>
  <c r="K61" i="1"/>
  <c r="K230" i="8" s="1"/>
  <c r="L61" i="1"/>
  <c r="L230" i="8" s="1"/>
  <c r="K372" i="1"/>
  <c r="L372"/>
  <c r="K362"/>
  <c r="L362"/>
  <c r="K286"/>
  <c r="K481" i="8"/>
  <c r="L286" i="1"/>
  <c r="L481" i="8"/>
  <c r="K417"/>
  <c r="L417"/>
  <c r="K430"/>
  <c r="K362"/>
  <c r="L362"/>
  <c r="K454"/>
  <c r="L454"/>
  <c r="K78" i="1"/>
  <c r="L78"/>
  <c r="L119" i="8" s="1"/>
  <c r="K264" i="1"/>
  <c r="L264"/>
  <c r="L471" i="8"/>
  <c r="K328" i="1"/>
  <c r="K167" i="8" s="1"/>
  <c r="K261"/>
  <c r="L328" i="1"/>
  <c r="L167" i="8" s="1"/>
  <c r="L261"/>
  <c r="K334" i="1"/>
  <c r="K83" i="8" s="1"/>
  <c r="K488"/>
  <c r="L334" i="1"/>
  <c r="L83" i="8" s="1"/>
  <c r="L488"/>
  <c r="L258"/>
  <c r="L460"/>
  <c r="K390" i="1"/>
  <c r="L390"/>
  <c r="K423" i="8"/>
  <c r="L423"/>
  <c r="K453"/>
  <c r="L453"/>
  <c r="K364" i="1"/>
  <c r="K507" i="8"/>
  <c r="L364" i="1"/>
  <c r="K399"/>
  <c r="L399"/>
  <c r="K407"/>
  <c r="K529" i="8"/>
  <c r="L407" i="1"/>
  <c r="L529" i="8"/>
  <c r="K298"/>
  <c r="L298"/>
  <c r="K292"/>
  <c r="K473"/>
  <c r="L292"/>
  <c r="L473"/>
  <c r="K411" i="1"/>
  <c r="L411"/>
  <c r="K403"/>
  <c r="L403"/>
  <c r="K381" i="8"/>
  <c r="L381"/>
  <c r="K414"/>
  <c r="K387"/>
  <c r="L387"/>
  <c r="L366"/>
  <c r="K178" i="1"/>
  <c r="K483" i="8"/>
  <c r="L178" i="1"/>
  <c r="K379" i="8"/>
  <c r="L379"/>
  <c r="L367"/>
  <c r="K346" i="1"/>
  <c r="K289" i="8"/>
  <c r="L346" i="1"/>
  <c r="L289" i="8"/>
  <c r="K350" i="1"/>
  <c r="L350"/>
  <c r="L353" i="8"/>
  <c r="K449"/>
  <c r="L449"/>
  <c r="K378"/>
  <c r="L378"/>
  <c r="K369"/>
  <c r="L254"/>
  <c r="L369"/>
  <c r="K383"/>
  <c r="L383"/>
  <c r="K351"/>
  <c r="L351"/>
  <c r="K437"/>
  <c r="L437"/>
  <c r="K39"/>
  <c r="L39"/>
  <c r="K347"/>
  <c r="L347"/>
  <c r="K320" i="1"/>
  <c r="L320"/>
  <c r="K465" i="8"/>
  <c r="L465"/>
  <c r="K417" i="1"/>
  <c r="L417"/>
  <c r="L536" i="8"/>
  <c r="K415" i="1"/>
  <c r="K535" i="8"/>
  <c r="L415" i="1"/>
  <c r="L535" i="8"/>
  <c r="K420"/>
  <c r="L420"/>
  <c r="K413" i="1"/>
  <c r="L413"/>
  <c r="K167"/>
  <c r="L167"/>
  <c r="K384"/>
  <c r="K516" i="8"/>
  <c r="L384" i="1"/>
  <c r="K448" i="8"/>
  <c r="K372"/>
  <c r="K276"/>
  <c r="L276"/>
  <c r="K474"/>
  <c r="L474"/>
  <c r="K240"/>
  <c r="K398"/>
  <c r="L240"/>
  <c r="L398"/>
  <c r="K412"/>
  <c r="L412"/>
  <c r="K433" i="1"/>
  <c r="K545" i="8"/>
  <c r="L433" i="1"/>
  <c r="L545" i="8"/>
  <c r="K337" i="1"/>
  <c r="K490" i="8"/>
  <c r="L337" i="1"/>
  <c r="L64" i="8" s="1"/>
  <c r="L490"/>
  <c r="K374" i="1"/>
  <c r="L374"/>
  <c r="K398"/>
  <c r="K297" i="8"/>
  <c r="L398" i="1"/>
  <c r="L297" i="8"/>
  <c r="K436" i="1"/>
  <c r="L436"/>
  <c r="K237" i="8"/>
  <c r="K452"/>
  <c r="L237"/>
  <c r="L452"/>
  <c r="K394" i="1"/>
  <c r="K259" i="8"/>
  <c r="K522"/>
  <c r="L394" i="1"/>
  <c r="L259" i="8"/>
  <c r="L522"/>
  <c r="K396" i="1"/>
  <c r="L396"/>
  <c r="K386"/>
  <c r="K518" i="8"/>
  <c r="L386" i="1"/>
  <c r="L246" i="8"/>
  <c r="L518"/>
  <c r="K378" i="1"/>
  <c r="L378"/>
  <c r="K419" i="8"/>
  <c r="L419"/>
  <c r="K439"/>
  <c r="K401"/>
  <c r="L401"/>
  <c r="K305" i="1"/>
  <c r="K272" i="8"/>
  <c r="K478"/>
  <c r="L305" i="1"/>
  <c r="L272" i="8"/>
  <c r="L478"/>
  <c r="K241"/>
  <c r="L241"/>
  <c r="K233"/>
  <c r="K456"/>
  <c r="L233"/>
  <c r="L456"/>
  <c r="K429" i="1"/>
  <c r="L429"/>
  <c r="K344"/>
  <c r="K495" i="8"/>
  <c r="L344" i="1"/>
  <c r="L495" i="8"/>
  <c r="K392" i="1"/>
  <c r="K521" i="8"/>
  <c r="L392" i="1"/>
  <c r="L521" i="8"/>
  <c r="K416" i="1"/>
  <c r="L416"/>
  <c r="K376"/>
  <c r="L376"/>
  <c r="L512" i="8"/>
  <c r="K388" i="1"/>
  <c r="L388"/>
  <c r="K281"/>
  <c r="K175" i="8" s="1"/>
  <c r="L281" i="1"/>
  <c r="K425"/>
  <c r="L425"/>
  <c r="K279" i="8"/>
  <c r="L279"/>
  <c r="K407"/>
  <c r="L407"/>
  <c r="K370" i="1"/>
  <c r="K244" i="8"/>
  <c r="L370" i="1"/>
  <c r="L244" i="8"/>
  <c r="K377" i="1"/>
  <c r="K238" i="8"/>
  <c r="L377" i="1"/>
  <c r="L238" i="8"/>
  <c r="K234"/>
  <c r="L234"/>
  <c r="K286"/>
  <c r="L286"/>
  <c r="K405" i="1"/>
  <c r="K527" i="8"/>
  <c r="L405" i="1"/>
  <c r="L527" i="8"/>
  <c r="K330" i="1"/>
  <c r="L330"/>
  <c r="K262" i="8"/>
  <c r="K284"/>
  <c r="L262"/>
  <c r="L284"/>
  <c r="K332" i="1"/>
  <c r="K232" i="8" s="1"/>
  <c r="K487"/>
  <c r="L332" i="1"/>
  <c r="L232" i="8" s="1"/>
  <c r="L487"/>
  <c r="K458"/>
  <c r="K431" i="1"/>
  <c r="K544" i="8"/>
  <c r="K546"/>
  <c r="L431" i="1"/>
  <c r="L544" i="8"/>
  <c r="L546"/>
  <c r="K360" i="1"/>
  <c r="L360"/>
  <c r="K394" i="8"/>
  <c r="L394"/>
  <c r="K472"/>
  <c r="L472"/>
  <c r="K437" i="1"/>
  <c r="K548" i="8"/>
  <c r="L437" i="1"/>
  <c r="L548" i="8"/>
  <c r="K438" i="1"/>
  <c r="L438"/>
  <c r="L549" i="8"/>
  <c r="K242"/>
  <c r="K373"/>
  <c r="L242"/>
  <c r="L373"/>
  <c r="L433"/>
  <c r="K431"/>
  <c r="L431"/>
  <c r="K344"/>
  <c r="L344"/>
  <c r="K396"/>
  <c r="K338" i="1"/>
  <c r="L338"/>
  <c r="K356"/>
  <c r="K504" i="8"/>
  <c r="L356" i="1"/>
  <c r="L504" i="8"/>
  <c r="K273"/>
  <c r="L273"/>
  <c r="K470"/>
  <c r="L470"/>
  <c r="K293"/>
  <c r="L293"/>
  <c r="K257"/>
  <c r="K358" i="1"/>
  <c r="L358"/>
  <c r="K203"/>
  <c r="K37" i="8" s="1"/>
  <c r="L203" i="1"/>
  <c r="L37" i="8" s="1"/>
  <c r="K381" i="1"/>
  <c r="L381"/>
  <c r="K400"/>
  <c r="L400"/>
  <c r="K420"/>
  <c r="L420"/>
  <c r="K285" i="8"/>
  <c r="L285"/>
  <c r="L361"/>
  <c r="K243"/>
  <c r="L243"/>
  <c r="K395"/>
  <c r="K405"/>
  <c r="L418"/>
  <c r="K436"/>
  <c r="L436"/>
  <c r="K9"/>
  <c r="L9"/>
  <c r="K38" i="1"/>
  <c r="L38"/>
  <c r="K329"/>
  <c r="L329"/>
  <c r="K369"/>
  <c r="L369"/>
  <c r="K389"/>
  <c r="L389"/>
  <c r="K408"/>
  <c r="K530" i="8"/>
  <c r="L408" i="1"/>
  <c r="L530" i="8"/>
  <c r="K428" i="1"/>
  <c r="K543" i="8"/>
  <c r="L428" i="1"/>
  <c r="K346" i="8"/>
  <c r="K358"/>
  <c r="K371"/>
  <c r="L371"/>
  <c r="K291"/>
  <c r="K390"/>
  <c r="L291"/>
  <c r="L390"/>
  <c r="K266"/>
  <c r="K406"/>
  <c r="L266"/>
  <c r="L406"/>
  <c r="K468"/>
  <c r="L468"/>
  <c r="K214" i="1"/>
  <c r="K30" i="8" s="1"/>
  <c r="K477"/>
  <c r="L214" i="1"/>
  <c r="L30" i="8" s="1"/>
  <c r="L477"/>
  <c r="K331" i="1"/>
  <c r="L331"/>
  <c r="K351"/>
  <c r="L351"/>
  <c r="L36" i="8" s="1"/>
  <c r="L499"/>
  <c r="K371" i="1"/>
  <c r="L371"/>
  <c r="K422"/>
  <c r="L422"/>
  <c r="L540" i="8"/>
  <c r="K380"/>
  <c r="L380"/>
  <c r="K355"/>
  <c r="L355"/>
  <c r="K269"/>
  <c r="L269"/>
  <c r="L400"/>
  <c r="K427"/>
  <c r="L7"/>
  <c r="L427"/>
  <c r="K461"/>
  <c r="L461"/>
  <c r="L255"/>
  <c r="K111" i="1"/>
  <c r="K236" i="8"/>
  <c r="K482"/>
  <c r="L111" i="1"/>
  <c r="L236" i="8"/>
  <c r="L482"/>
  <c r="K343" i="1"/>
  <c r="K227" i="8" s="1"/>
  <c r="L343" i="1"/>
  <c r="L227" i="8" s="1"/>
  <c r="K387" i="1"/>
  <c r="K519" i="8"/>
  <c r="L387" i="1"/>
  <c r="L519" i="8"/>
  <c r="K402"/>
  <c r="L402"/>
  <c r="K177" i="1"/>
  <c r="K187" i="8" s="1"/>
  <c r="K211"/>
  <c r="L177" i="1"/>
  <c r="K410"/>
  <c r="L410"/>
  <c r="L532" i="8"/>
  <c r="K386"/>
  <c r="L386"/>
  <c r="K363" i="1"/>
  <c r="L363"/>
  <c r="J415" i="8"/>
  <c r="J421" i="1"/>
  <c r="AL421" s="1"/>
  <c r="H421" s="1"/>
  <c r="I421" s="1"/>
  <c r="J357"/>
  <c r="AL357" s="1"/>
  <c r="H357" s="1"/>
  <c r="I357" s="1"/>
  <c r="I216" i="8" s="1"/>
  <c r="J375"/>
  <c r="J423" i="1"/>
  <c r="AL423" s="1"/>
  <c r="H423" s="1"/>
  <c r="I423" s="1"/>
  <c r="J444" i="8"/>
  <c r="J441"/>
  <c r="J380" i="1"/>
  <c r="AL380" s="1"/>
  <c r="H380" s="1"/>
  <c r="I380" s="1"/>
  <c r="J62"/>
  <c r="J382"/>
  <c r="AL382" s="1"/>
  <c r="H382" s="1"/>
  <c r="I382" s="1"/>
  <c r="J352"/>
  <c r="J336"/>
  <c r="AL336" s="1"/>
  <c r="H336" s="1"/>
  <c r="I336" s="1"/>
  <c r="J450" i="8"/>
  <c r="J398"/>
  <c r="J419" i="1"/>
  <c r="AL419" s="1"/>
  <c r="H419" s="1"/>
  <c r="I419" s="1"/>
  <c r="J366"/>
  <c r="AL366" s="1"/>
  <c r="H366" s="1"/>
  <c r="I366" s="1"/>
  <c r="J401"/>
  <c r="AL401" s="1"/>
  <c r="H401" s="1"/>
  <c r="I401" s="1"/>
  <c r="J372"/>
  <c r="AL372" s="1"/>
  <c r="H372" s="1"/>
  <c r="I372" s="1"/>
  <c r="J286"/>
  <c r="J264"/>
  <c r="J334"/>
  <c r="AL334" s="1"/>
  <c r="H334" s="1"/>
  <c r="J488" i="8"/>
  <c r="J390" i="1"/>
  <c r="AL390" s="1"/>
  <c r="H390" s="1"/>
  <c r="I390" s="1"/>
  <c r="J423" i="8"/>
  <c r="J407" i="1"/>
  <c r="AL407" s="1"/>
  <c r="H407" s="1"/>
  <c r="I407" s="1"/>
  <c r="J529" i="8"/>
  <c r="J292"/>
  <c r="J473"/>
  <c r="J411" i="1"/>
  <c r="AL411" s="1"/>
  <c r="H411" s="1"/>
  <c r="I411" s="1"/>
  <c r="J403"/>
  <c r="AL403" s="1"/>
  <c r="H403" s="1"/>
  <c r="I403" s="1"/>
  <c r="J381" i="8"/>
  <c r="J350" i="1"/>
  <c r="AL350" s="1"/>
  <c r="H350" s="1"/>
  <c r="I350" s="1"/>
  <c r="J254" i="8"/>
  <c r="J369"/>
  <c r="J347"/>
  <c r="J320" i="1"/>
  <c r="J415"/>
  <c r="AL415" s="1"/>
  <c r="H415" s="1"/>
  <c r="I415" s="1"/>
  <c r="J535" i="8"/>
  <c r="J413" i="1"/>
  <c r="AL413" s="1"/>
  <c r="H413" s="1"/>
  <c r="I413" s="1"/>
  <c r="J167"/>
  <c r="J69" i="8" s="1"/>
  <c r="J412"/>
  <c r="J433" i="1"/>
  <c r="AL433" s="1"/>
  <c r="H433" s="1"/>
  <c r="I433" s="1"/>
  <c r="J337"/>
  <c r="J490" i="8"/>
  <c r="J394" i="1"/>
  <c r="AL394" s="1"/>
  <c r="H394" s="1"/>
  <c r="I394" s="1"/>
  <c r="J396"/>
  <c r="AL396" s="1"/>
  <c r="H396" s="1"/>
  <c r="I396" s="1"/>
  <c r="J386"/>
  <c r="AL386" s="1"/>
  <c r="H386" s="1"/>
  <c r="I386" s="1"/>
  <c r="J378"/>
  <c r="AL378" s="1"/>
  <c r="H378" s="1"/>
  <c r="I378" s="1"/>
  <c r="J419" i="8"/>
  <c r="J392" i="1"/>
  <c r="AL392" s="1"/>
  <c r="H392" s="1"/>
  <c r="I392" s="1"/>
  <c r="J521" i="8"/>
  <c r="J388" i="1"/>
  <c r="AL388" s="1"/>
  <c r="H388" s="1"/>
  <c r="I388" s="1"/>
  <c r="J281"/>
  <c r="J234" i="8"/>
  <c r="J330" i="1"/>
  <c r="J184" i="8" s="1"/>
  <c r="J332" i="1"/>
  <c r="AL332" s="1"/>
  <c r="H332" s="1"/>
  <c r="H232" i="8" s="1"/>
  <c r="D1" i="5"/>
  <c r="E1"/>
  <c r="E45" i="6"/>
  <c r="E46"/>
  <c r="E8"/>
  <c r="D21"/>
  <c r="D20"/>
  <c r="D19"/>
  <c r="D18"/>
  <c r="D17"/>
  <c r="D16"/>
  <c r="D15"/>
  <c r="D14"/>
  <c r="D13"/>
  <c r="D12"/>
  <c r="D11"/>
  <c r="D10"/>
  <c r="D9"/>
  <c r="D8"/>
  <c r="D7"/>
  <c r="D6"/>
  <c r="C40" i="5"/>
  <c r="J420" i="1"/>
  <c r="AL420" s="1"/>
  <c r="H420" s="1"/>
  <c r="I420" s="1"/>
  <c r="J438"/>
  <c r="AL438" s="1"/>
  <c r="H438" s="1"/>
  <c r="I438" s="1"/>
  <c r="J111"/>
  <c r="E44" i="6"/>
  <c r="J358" i="1"/>
  <c r="AL358" s="1"/>
  <c r="H358" s="1"/>
  <c r="I358" s="1"/>
  <c r="J461" i="8"/>
  <c r="J243"/>
  <c r="J387" i="1"/>
  <c r="AL387" s="1"/>
  <c r="H387" s="1"/>
  <c r="I387" s="1"/>
  <c r="J389"/>
  <c r="AL389" s="1"/>
  <c r="H389" s="1"/>
  <c r="I389" s="1"/>
  <c r="J436" i="8"/>
  <c r="J38" i="1"/>
  <c r="J437"/>
  <c r="AL437" s="1"/>
  <c r="H437" s="1"/>
  <c r="I437" s="1"/>
  <c r="J548" i="8"/>
  <c r="J242"/>
  <c r="J408" i="1"/>
  <c r="AL408" s="1"/>
  <c r="H408" s="1"/>
  <c r="I408" s="1"/>
  <c r="J431"/>
  <c r="AL431" s="1"/>
  <c r="H431" s="1"/>
  <c r="I431" s="1"/>
  <c r="J546" i="8"/>
  <c r="J371" i="1"/>
  <c r="AL371" s="1"/>
  <c r="H371" s="1"/>
  <c r="I371" s="1"/>
  <c r="J369"/>
  <c r="AL369" s="1"/>
  <c r="H369" s="1"/>
  <c r="I369" s="1"/>
  <c r="J7" i="8"/>
  <c r="E42" i="6"/>
  <c r="J360" i="1"/>
  <c r="AL360" s="1"/>
  <c r="H360" s="1"/>
  <c r="I360" s="1"/>
  <c r="J203"/>
  <c r="J37" i="8" s="1"/>
  <c r="J470"/>
  <c r="J468"/>
  <c r="J363" i="1"/>
  <c r="AL363" s="1"/>
  <c r="H363" s="1"/>
  <c r="I363" s="1"/>
  <c r="E43" i="6"/>
  <c r="J496" i="8"/>
  <c r="J383"/>
  <c r="J478"/>
  <c r="J497"/>
  <c r="J562"/>
  <c r="J414"/>
  <c r="J547"/>
  <c r="J480"/>
  <c r="L551"/>
  <c r="K570"/>
  <c r="D550"/>
  <c r="G550" s="1"/>
  <c r="K547"/>
  <c r="K400"/>
  <c r="L563"/>
  <c r="L562"/>
  <c r="L561"/>
  <c r="J534"/>
  <c r="J550"/>
  <c r="J549"/>
  <c r="L571"/>
  <c r="K563"/>
  <c r="K565"/>
  <c r="K568"/>
  <c r="L550"/>
  <c r="K578"/>
  <c r="D586"/>
  <c r="G586" s="1"/>
  <c r="D571"/>
  <c r="G571" s="1"/>
  <c r="J503"/>
  <c r="L566"/>
  <c r="J565"/>
  <c r="J560"/>
  <c r="K553"/>
  <c r="J551"/>
  <c r="J572"/>
  <c r="L578"/>
  <c r="D588"/>
  <c r="G588" s="1"/>
  <c r="D573"/>
  <c r="G573" s="1"/>
  <c r="D421"/>
  <c r="G421" s="1"/>
  <c r="J392"/>
  <c r="J364"/>
  <c r="J556"/>
  <c r="J541"/>
  <c r="J459"/>
  <c r="J510"/>
  <c r="L507"/>
  <c r="J543"/>
  <c r="J458"/>
  <c r="J448"/>
  <c r="J495"/>
  <c r="J514"/>
  <c r="J516"/>
  <c r="J353"/>
  <c r="J446"/>
  <c r="J385"/>
  <c r="J507"/>
  <c r="K499"/>
  <c r="J394"/>
  <c r="J393"/>
  <c r="J418"/>
  <c r="J396"/>
  <c r="K410"/>
  <c r="J361"/>
  <c r="J370"/>
  <c r="J399"/>
  <c r="J443"/>
  <c r="J494"/>
  <c r="J512"/>
  <c r="J452"/>
  <c r="J464"/>
  <c r="J460"/>
  <c r="J523"/>
  <c r="L508"/>
  <c r="D514"/>
  <c r="G514" s="1"/>
  <c r="L515"/>
  <c r="K463"/>
  <c r="D464"/>
  <c r="G464" s="1"/>
  <c r="D443"/>
  <c r="G443" s="1"/>
  <c r="D457"/>
  <c r="G457" s="1"/>
  <c r="L372"/>
  <c r="L389"/>
  <c r="D516"/>
  <c r="G516" s="1"/>
  <c r="D497"/>
  <c r="G497" s="1"/>
  <c r="K549"/>
  <c r="J555"/>
  <c r="J355"/>
  <c r="L547"/>
  <c r="K550"/>
  <c r="J501"/>
  <c r="J453"/>
  <c r="K508"/>
  <c r="K496"/>
  <c r="K403"/>
  <c r="K524"/>
  <c r="L455"/>
  <c r="K485"/>
  <c r="J517"/>
  <c r="J566"/>
  <c r="D452"/>
  <c r="G452" s="1"/>
  <c r="K491"/>
  <c r="D458"/>
  <c r="G458" s="1"/>
  <c r="D512"/>
  <c r="G512" s="1"/>
  <c r="J456"/>
  <c r="L439"/>
  <c r="J374"/>
  <c r="J420"/>
  <c r="D504"/>
  <c r="G504" s="1"/>
  <c r="L483"/>
  <c r="D449"/>
  <c r="G449" s="1"/>
  <c r="D543"/>
  <c r="G543" s="1"/>
  <c r="K509"/>
  <c r="K514"/>
  <c r="D494"/>
  <c r="G494" s="1"/>
  <c r="K411"/>
  <c r="K418"/>
  <c r="K392"/>
  <c r="J388"/>
  <c r="J439"/>
  <c r="J528"/>
  <c r="J408"/>
  <c r="K366"/>
  <c r="J530"/>
  <c r="J463"/>
  <c r="J483"/>
  <c r="J346"/>
  <c r="J536"/>
  <c r="L509"/>
  <c r="K391"/>
  <c r="L349"/>
  <c r="K353"/>
  <c r="K541"/>
  <c r="J416"/>
  <c r="J401"/>
  <c r="J389"/>
  <c r="J348"/>
  <c r="J372"/>
  <c r="J386"/>
  <c r="K424"/>
  <c r="J428"/>
  <c r="K446"/>
  <c r="J527"/>
  <c r="J515"/>
  <c r="J502"/>
  <c r="J487"/>
  <c r="J455"/>
  <c r="J462"/>
  <c r="J471"/>
  <c r="L524"/>
  <c r="L520"/>
  <c r="J491"/>
  <c r="J442"/>
  <c r="J506"/>
  <c r="K494"/>
  <c r="L448"/>
  <c r="J492"/>
  <c r="D537"/>
  <c r="G537" s="1"/>
  <c r="D527"/>
  <c r="G527" s="1"/>
  <c r="L430"/>
  <c r="D496"/>
  <c r="G496" s="1"/>
  <c r="J440"/>
  <c r="D523"/>
  <c r="G523" s="1"/>
  <c r="J545"/>
  <c r="K502"/>
  <c r="J377"/>
  <c r="J422"/>
  <c r="D540"/>
  <c r="G540" s="1"/>
  <c r="J474"/>
  <c r="J379"/>
  <c r="D430"/>
  <c r="G430" s="1"/>
  <c r="L410"/>
  <c r="L510"/>
  <c r="J505"/>
  <c r="J445"/>
  <c r="L475"/>
  <c r="L411"/>
  <c r="K531"/>
  <c r="K464"/>
  <c r="J400"/>
  <c r="L392"/>
  <c r="J539"/>
  <c r="K532"/>
  <c r="J454"/>
  <c r="L458"/>
  <c r="J378"/>
  <c r="D462"/>
  <c r="G462" s="1"/>
  <c r="D506"/>
  <c r="G506" s="1"/>
  <c r="D479"/>
  <c r="G479" s="1"/>
  <c r="L457"/>
  <c r="J451"/>
  <c r="D509"/>
  <c r="G509" s="1"/>
  <c r="D486"/>
  <c r="G486" s="1"/>
  <c r="J509"/>
  <c r="J345"/>
  <c r="J485"/>
  <c r="J449"/>
  <c r="J403"/>
  <c r="L514"/>
  <c r="J472"/>
  <c r="J518"/>
  <c r="K459"/>
  <c r="J525"/>
  <c r="J486"/>
  <c r="J469"/>
  <c r="K361"/>
  <c r="K375"/>
  <c r="K455"/>
  <c r="K432"/>
  <c r="J382"/>
  <c r="J413"/>
  <c r="K377"/>
  <c r="J384"/>
  <c r="J387"/>
  <c r="J538"/>
  <c r="K471"/>
  <c r="J437"/>
  <c r="L537"/>
  <c r="J373"/>
  <c r="J427"/>
  <c r="K433"/>
  <c r="L541"/>
  <c r="L432"/>
  <c r="K523"/>
  <c r="J404"/>
  <c r="J354"/>
  <c r="J425"/>
  <c r="D478"/>
  <c r="G478" s="1"/>
  <c r="L479"/>
  <c r="D491"/>
  <c r="G491" s="1"/>
  <c r="J520"/>
  <c r="J432"/>
  <c r="L414"/>
  <c r="J489"/>
  <c r="J465"/>
  <c r="L357"/>
  <c r="L502"/>
  <c r="L424"/>
  <c r="K534"/>
  <c r="L496"/>
  <c r="J531"/>
  <c r="J402"/>
  <c r="J421"/>
  <c r="L358"/>
  <c r="J482"/>
  <c r="J424"/>
  <c r="L395"/>
  <c r="K352"/>
  <c r="J508"/>
  <c r="L543"/>
  <c r="K370"/>
  <c r="J390"/>
  <c r="J407"/>
  <c r="L405"/>
  <c r="K536"/>
  <c r="J417"/>
  <c r="K506"/>
  <c r="J380"/>
  <c r="J522"/>
  <c r="J351"/>
  <c r="K460"/>
  <c r="K540"/>
  <c r="K368"/>
  <c r="J376"/>
  <c r="J344"/>
  <c r="L459"/>
  <c r="K393"/>
  <c r="K367"/>
  <c r="K475"/>
  <c r="J481"/>
  <c r="J358"/>
  <c r="K510"/>
  <c r="L516"/>
  <c r="J493"/>
  <c r="L399"/>
  <c r="J476"/>
  <c r="L385"/>
  <c r="J365"/>
  <c r="K388"/>
  <c r="K349"/>
  <c r="J519"/>
  <c r="J371"/>
  <c r="L368"/>
  <c r="J466"/>
  <c r="J356"/>
  <c r="J498"/>
  <c r="J406"/>
  <c r="J500"/>
  <c r="L464"/>
  <c r="J542"/>
  <c r="J544"/>
  <c r="J368"/>
  <c r="L480"/>
  <c r="L396"/>
  <c r="L491"/>
  <c r="J357"/>
  <c r="K512"/>
  <c r="J431"/>
  <c r="L346"/>
  <c r="L370"/>
  <c r="D520"/>
  <c r="G520" s="1"/>
  <c r="I559" i="1"/>
  <c r="H11" i="8"/>
  <c r="I11"/>
  <c r="H39"/>
  <c r="J40"/>
  <c r="I40"/>
  <c r="H40"/>
  <c r="I39"/>
  <c r="J270"/>
  <c r="J264"/>
  <c r="J290"/>
  <c r="H270"/>
  <c r="I270"/>
  <c r="I266"/>
  <c r="J273"/>
  <c r="J266"/>
  <c r="I282"/>
  <c r="H282"/>
  <c r="H264"/>
  <c r="I264"/>
  <c r="J267"/>
  <c r="J284"/>
  <c r="J293"/>
  <c r="J277"/>
  <c r="J283"/>
  <c r="J286"/>
  <c r="J282"/>
  <c r="J285"/>
  <c r="J298"/>
  <c r="J294"/>
  <c r="J276"/>
  <c r="J265"/>
  <c r="J287"/>
  <c r="J269"/>
  <c r="I278"/>
  <c r="I281"/>
  <c r="H271"/>
  <c r="I294"/>
  <c r="H283"/>
  <c r="I276"/>
  <c r="I267"/>
  <c r="I275"/>
  <c r="H275"/>
  <c r="H274"/>
  <c r="I274"/>
  <c r="H278"/>
  <c r="I289"/>
  <c r="H273"/>
  <c r="I273"/>
  <c r="H279"/>
  <c r="H276"/>
  <c r="H294"/>
  <c r="H267"/>
  <c r="H269"/>
  <c r="H266"/>
  <c r="I290"/>
  <c r="I268"/>
  <c r="H288"/>
  <c r="I288"/>
  <c r="L271"/>
  <c r="I279"/>
  <c r="I283"/>
  <c r="I297"/>
  <c r="J291"/>
  <c r="H277"/>
  <c r="I285"/>
  <c r="H285"/>
  <c r="H291"/>
  <c r="J295"/>
  <c r="H298"/>
  <c r="J280"/>
  <c r="H286"/>
  <c r="H297"/>
  <c r="H268"/>
  <c r="H290"/>
  <c r="H289"/>
  <c r="J297"/>
  <c r="H281"/>
  <c r="I271"/>
  <c r="I298"/>
  <c r="I291"/>
  <c r="I277"/>
  <c r="I269"/>
  <c r="H287"/>
  <c r="I287"/>
  <c r="H284"/>
  <c r="I284"/>
  <c r="H293"/>
  <c r="I293"/>
  <c r="H265"/>
  <c r="H272"/>
  <c r="H280"/>
  <c r="I280"/>
  <c r="H295"/>
  <c r="H296"/>
  <c r="H292"/>
  <c r="I292"/>
  <c r="I272"/>
  <c r="I295"/>
  <c r="I265"/>
  <c r="I296"/>
  <c r="I286"/>
  <c r="E260"/>
  <c r="E251"/>
  <c r="I248"/>
  <c r="E252"/>
  <c r="F38"/>
  <c r="I250"/>
  <c r="K252"/>
  <c r="E38"/>
  <c r="D38"/>
  <c r="E246"/>
  <c r="L253"/>
  <c r="E255"/>
  <c r="F252"/>
  <c r="F262"/>
  <c r="J255"/>
  <c r="L263"/>
  <c r="K253"/>
  <c r="D247"/>
  <c r="K38"/>
  <c r="J256"/>
  <c r="J38"/>
  <c r="F255"/>
  <c r="F257"/>
  <c r="L249"/>
  <c r="D251"/>
  <c r="L257"/>
  <c r="K246"/>
  <c r="L38"/>
  <c r="D258"/>
  <c r="F261"/>
  <c r="E253"/>
  <c r="D259"/>
  <c r="F256"/>
  <c r="J249"/>
  <c r="J258"/>
  <c r="J247"/>
  <c r="H248"/>
  <c r="H250"/>
  <c r="H38"/>
  <c r="I38"/>
  <c r="K249"/>
  <c r="F258"/>
  <c r="E256"/>
  <c r="K263"/>
  <c r="J253"/>
  <c r="J257"/>
  <c r="E258"/>
  <c r="D246"/>
  <c r="L260"/>
  <c r="J251"/>
  <c r="J252"/>
  <c r="D254"/>
  <c r="I257"/>
  <c r="H257"/>
  <c r="F247"/>
  <c r="J246"/>
  <c r="D255"/>
  <c r="L251"/>
  <c r="F246"/>
  <c r="K251"/>
  <c r="K256"/>
  <c r="E254"/>
  <c r="D260"/>
  <c r="F263"/>
  <c r="D263"/>
  <c r="H249"/>
  <c r="H247"/>
  <c r="H256"/>
  <c r="H246"/>
  <c r="H254"/>
  <c r="I256"/>
  <c r="H259"/>
  <c r="I246"/>
  <c r="I254"/>
  <c r="H258"/>
  <c r="I258"/>
  <c r="H261"/>
  <c r="D253"/>
  <c r="K254"/>
  <c r="K258"/>
  <c r="I252"/>
  <c r="H252"/>
  <c r="H253"/>
  <c r="I247"/>
  <c r="H263"/>
  <c r="J260"/>
  <c r="J262"/>
  <c r="K260"/>
  <c r="J263"/>
  <c r="E249"/>
  <c r="H251"/>
  <c r="K255"/>
  <c r="L256"/>
  <c r="I251"/>
  <c r="J259"/>
  <c r="K247"/>
  <c r="I261"/>
  <c r="I262"/>
  <c r="H255"/>
  <c r="I259"/>
  <c r="I249"/>
  <c r="H260"/>
  <c r="I263"/>
  <c r="I253"/>
  <c r="I255"/>
  <c r="H262"/>
  <c r="I260"/>
  <c r="J8"/>
  <c r="J239"/>
  <c r="J236"/>
  <c r="I236"/>
  <c r="H236"/>
  <c r="H244"/>
  <c r="I244"/>
  <c r="J244"/>
  <c r="D245"/>
  <c r="H238"/>
  <c r="I238"/>
  <c r="I239"/>
  <c r="J233"/>
  <c r="H9"/>
  <c r="J235"/>
  <c r="J10"/>
  <c r="J9"/>
  <c r="J240"/>
  <c r="J245"/>
  <c r="I241"/>
  <c r="H234"/>
  <c r="H239"/>
  <c r="H241"/>
  <c r="I234"/>
  <c r="I9"/>
  <c r="H242"/>
  <c r="H235"/>
  <c r="I235"/>
  <c r="I242"/>
  <c r="H245"/>
  <c r="I245"/>
  <c r="H243"/>
  <c r="I240"/>
  <c r="H240"/>
  <c r="H237"/>
  <c r="I237"/>
  <c r="I10"/>
  <c r="H10"/>
  <c r="H233"/>
  <c r="I233"/>
  <c r="I243"/>
  <c r="D317"/>
  <c r="G317" s="1"/>
  <c r="K120"/>
  <c r="D163"/>
  <c r="D174"/>
  <c r="D46"/>
  <c r="L82" l="1"/>
  <c r="E80"/>
  <c r="J133"/>
  <c r="L175"/>
  <c r="L157"/>
  <c r="F70"/>
  <c r="F164"/>
  <c r="D63"/>
  <c r="F35"/>
  <c r="D34"/>
  <c r="K34"/>
  <c r="D199"/>
  <c r="K199"/>
  <c r="F152"/>
  <c r="D102"/>
  <c r="K102"/>
  <c r="F57"/>
  <c r="F185"/>
  <c r="D71"/>
  <c r="K71"/>
  <c r="F198"/>
  <c r="D89"/>
  <c r="K89"/>
  <c r="F103"/>
  <c r="D80"/>
  <c r="K80"/>
  <c r="D154"/>
  <c r="K154"/>
  <c r="F133"/>
  <c r="F88"/>
  <c r="F147"/>
  <c r="L191"/>
  <c r="K69"/>
  <c r="K142"/>
  <c r="J98"/>
  <c r="K168"/>
  <c r="E157"/>
  <c r="D187"/>
  <c r="F155"/>
  <c r="D175"/>
  <c r="E123"/>
  <c r="L123"/>
  <c r="E70"/>
  <c r="L70"/>
  <c r="J127"/>
  <c r="J79"/>
  <c r="J137"/>
  <c r="J72"/>
  <c r="J28"/>
  <c r="L138"/>
  <c r="E188"/>
  <c r="J129"/>
  <c r="J63"/>
  <c r="E31"/>
  <c r="L31"/>
  <c r="J82"/>
  <c r="E189"/>
  <c r="L189"/>
  <c r="E109"/>
  <c r="L109"/>
  <c r="E91"/>
  <c r="L91"/>
  <c r="E149"/>
  <c r="L149"/>
  <c r="E125"/>
  <c r="L125"/>
  <c r="E211"/>
  <c r="L211"/>
  <c r="E133"/>
  <c r="L133"/>
  <c r="L63"/>
  <c r="D137"/>
  <c r="K137"/>
  <c r="D72"/>
  <c r="K72"/>
  <c r="L187"/>
  <c r="L194"/>
  <c r="L69"/>
  <c r="J202"/>
  <c r="L180"/>
  <c r="F85"/>
  <c r="F111"/>
  <c r="E168"/>
  <c r="F54"/>
  <c r="E194"/>
  <c r="F83"/>
  <c r="E187"/>
  <c r="E175"/>
  <c r="E119"/>
  <c r="D123"/>
  <c r="K123"/>
  <c r="D70"/>
  <c r="K70"/>
  <c r="F127"/>
  <c r="F79"/>
  <c r="F173"/>
  <c r="F137"/>
  <c r="F72"/>
  <c r="F28"/>
  <c r="D138"/>
  <c r="K138"/>
  <c r="D188"/>
  <c r="F129"/>
  <c r="F63"/>
  <c r="D31"/>
  <c r="K31"/>
  <c r="F82"/>
  <c r="K209"/>
  <c r="D189"/>
  <c r="K189"/>
  <c r="D109"/>
  <c r="K109"/>
  <c r="D91"/>
  <c r="K91"/>
  <c r="D149"/>
  <c r="K149"/>
  <c r="D125"/>
  <c r="K125"/>
  <c r="D211"/>
  <c r="D133"/>
  <c r="K133"/>
  <c r="AL307" i="1"/>
  <c r="AL260"/>
  <c r="AL214"/>
  <c r="AL237"/>
  <c r="AL251"/>
  <c r="AL302"/>
  <c r="AL166"/>
  <c r="K184" i="8"/>
  <c r="K155"/>
  <c r="L205"/>
  <c r="J200"/>
  <c r="J58"/>
  <c r="J52"/>
  <c r="J170"/>
  <c r="J61"/>
  <c r="J159"/>
  <c r="L110"/>
  <c r="L146"/>
  <c r="J164"/>
  <c r="J49"/>
  <c r="J33"/>
  <c r="L201"/>
  <c r="J172"/>
  <c r="L160"/>
  <c r="J108"/>
  <c r="J166"/>
  <c r="J193"/>
  <c r="L100"/>
  <c r="L181"/>
  <c r="L80"/>
  <c r="L85"/>
  <c r="K98"/>
  <c r="L168"/>
  <c r="K200"/>
  <c r="J76"/>
  <c r="F122"/>
  <c r="D151"/>
  <c r="F84"/>
  <c r="D119"/>
  <c r="L54"/>
  <c r="L200"/>
  <c r="D131"/>
  <c r="K131"/>
  <c r="D75"/>
  <c r="D60"/>
  <c r="L184"/>
  <c r="K194"/>
  <c r="L98"/>
  <c r="K180"/>
  <c r="J167"/>
  <c r="J187"/>
  <c r="J191"/>
  <c r="E76"/>
  <c r="D180"/>
  <c r="E142"/>
  <c r="D111"/>
  <c r="D184"/>
  <c r="F167"/>
  <c r="E155"/>
  <c r="E58"/>
  <c r="L58"/>
  <c r="E67"/>
  <c r="L67"/>
  <c r="E52"/>
  <c r="L52"/>
  <c r="E74"/>
  <c r="L74"/>
  <c r="E170"/>
  <c r="L170"/>
  <c r="L32"/>
  <c r="E165"/>
  <c r="L165"/>
  <c r="E159"/>
  <c r="L159"/>
  <c r="J146"/>
  <c r="E164"/>
  <c r="L164"/>
  <c r="E49"/>
  <c r="L49"/>
  <c r="E33"/>
  <c r="L206"/>
  <c r="E172"/>
  <c r="L172"/>
  <c r="J213"/>
  <c r="E156"/>
  <c r="L156"/>
  <c r="E81"/>
  <c r="L81"/>
  <c r="E108"/>
  <c r="L108"/>
  <c r="E178"/>
  <c r="L178"/>
  <c r="E78"/>
  <c r="L78"/>
  <c r="E166"/>
  <c r="L166"/>
  <c r="E51"/>
  <c r="L51"/>
  <c r="J34"/>
  <c r="J55"/>
  <c r="E193"/>
  <c r="L193"/>
  <c r="J120"/>
  <c r="J100"/>
  <c r="J80"/>
  <c r="L124"/>
  <c r="L76"/>
  <c r="L142"/>
  <c r="J106"/>
  <c r="E200"/>
  <c r="E69"/>
  <c r="K151"/>
  <c r="J85"/>
  <c r="K36"/>
  <c r="K76"/>
  <c r="L155"/>
  <c r="L113"/>
  <c r="J205"/>
  <c r="J111"/>
  <c r="E180"/>
  <c r="E184"/>
  <c r="E56"/>
  <c r="E113"/>
  <c r="E124"/>
  <c r="F30"/>
  <c r="D98"/>
  <c r="D58"/>
  <c r="K58"/>
  <c r="D67"/>
  <c r="K67"/>
  <c r="D52"/>
  <c r="K52"/>
  <c r="D74"/>
  <c r="K74"/>
  <c r="D170"/>
  <c r="K170"/>
  <c r="D61"/>
  <c r="K32"/>
  <c r="D159"/>
  <c r="K159"/>
  <c r="F110"/>
  <c r="D164"/>
  <c r="K164"/>
  <c r="D49"/>
  <c r="K49"/>
  <c r="D33"/>
  <c r="K206"/>
  <c r="F201"/>
  <c r="D172"/>
  <c r="K172"/>
  <c r="D122"/>
  <c r="D81"/>
  <c r="K81"/>
  <c r="F151"/>
  <c r="F131"/>
  <c r="D178"/>
  <c r="K178"/>
  <c r="F75"/>
  <c r="F60"/>
  <c r="D84"/>
  <c r="K84"/>
  <c r="F121"/>
  <c r="D77"/>
  <c r="K77"/>
  <c r="D208"/>
  <c r="D165"/>
  <c r="K165"/>
  <c r="K85"/>
  <c r="K56"/>
  <c r="K157"/>
  <c r="K54"/>
  <c r="F76"/>
  <c r="D36"/>
  <c r="F142"/>
  <c r="D168"/>
  <c r="E54"/>
  <c r="D194"/>
  <c r="D64"/>
  <c r="F205"/>
  <c r="D106"/>
  <c r="F56"/>
  <c r="D202"/>
  <c r="F113"/>
  <c r="F124"/>
  <c r="F191"/>
  <c r="D191"/>
  <c r="D69"/>
  <c r="E121"/>
  <c r="L121"/>
  <c r="J77"/>
  <c r="J165"/>
  <c r="E118"/>
  <c r="L118"/>
  <c r="J122"/>
  <c r="E213"/>
  <c r="L213"/>
  <c r="E151"/>
  <c r="L151"/>
  <c r="E131"/>
  <c r="L131"/>
  <c r="E141"/>
  <c r="L141"/>
  <c r="E27"/>
  <c r="L27"/>
  <c r="J87"/>
  <c r="E197"/>
  <c r="L197"/>
  <c r="E107"/>
  <c r="L107"/>
  <c r="E97"/>
  <c r="L97"/>
  <c r="E34"/>
  <c r="L34"/>
  <c r="E144"/>
  <c r="L144"/>
  <c r="E145"/>
  <c r="L145"/>
  <c r="J214"/>
  <c r="E75"/>
  <c r="L75"/>
  <c r="J86"/>
  <c r="E117"/>
  <c r="L117"/>
  <c r="E60"/>
  <c r="L60"/>
  <c r="E199"/>
  <c r="L199"/>
  <c r="J152"/>
  <c r="E99"/>
  <c r="L99"/>
  <c r="E143"/>
  <c r="L143"/>
  <c r="J114"/>
  <c r="E55"/>
  <c r="L55"/>
  <c r="J196"/>
  <c r="E136"/>
  <c r="L136"/>
  <c r="E53"/>
  <c r="L53"/>
  <c r="J84"/>
  <c r="E68"/>
  <c r="L68"/>
  <c r="E73"/>
  <c r="L73"/>
  <c r="E5"/>
  <c r="L5"/>
  <c r="L120"/>
  <c r="E101"/>
  <c r="L101"/>
  <c r="J209"/>
  <c r="E179"/>
  <c r="L179"/>
  <c r="E195"/>
  <c r="L195"/>
  <c r="E212"/>
  <c r="L212"/>
  <c r="E95"/>
  <c r="L95"/>
  <c r="E102"/>
  <c r="L102"/>
  <c r="J57"/>
  <c r="J203"/>
  <c r="E96"/>
  <c r="L96"/>
  <c r="J186"/>
  <c r="E132"/>
  <c r="L132"/>
  <c r="E59"/>
  <c r="L59"/>
  <c r="E150"/>
  <c r="L150"/>
  <c r="J105"/>
  <c r="J116"/>
  <c r="E93"/>
  <c r="L93"/>
  <c r="J185"/>
  <c r="E71"/>
  <c r="L71"/>
  <c r="J198"/>
  <c r="E148"/>
  <c r="L148"/>
  <c r="E89"/>
  <c r="L89"/>
  <c r="J103"/>
  <c r="J192"/>
  <c r="E154"/>
  <c r="L154"/>
  <c r="E65"/>
  <c r="L65"/>
  <c r="J88"/>
  <c r="E90"/>
  <c r="L90"/>
  <c r="E126"/>
  <c r="L126"/>
  <c r="E171"/>
  <c r="L171"/>
  <c r="J204"/>
  <c r="F77"/>
  <c r="F208"/>
  <c r="D118"/>
  <c r="K118"/>
  <c r="F112"/>
  <c r="F210"/>
  <c r="D158"/>
  <c r="K158"/>
  <c r="D141"/>
  <c r="K141"/>
  <c r="D27"/>
  <c r="K27"/>
  <c r="F87"/>
  <c r="F139"/>
  <c r="D197"/>
  <c r="K197"/>
  <c r="D107"/>
  <c r="K107"/>
  <c r="D97"/>
  <c r="K97"/>
  <c r="F162"/>
  <c r="F182"/>
  <c r="F140"/>
  <c r="D145"/>
  <c r="K145"/>
  <c r="F214"/>
  <c r="F130"/>
  <c r="K75"/>
  <c r="K60"/>
  <c r="D99"/>
  <c r="K99"/>
  <c r="D143"/>
  <c r="K143"/>
  <c r="F114"/>
  <c r="F104"/>
  <c r="D73"/>
  <c r="K73"/>
  <c r="D5"/>
  <c r="K5"/>
  <c r="D101"/>
  <c r="K101"/>
  <c r="F209"/>
  <c r="D195"/>
  <c r="K195"/>
  <c r="D169"/>
  <c r="K169"/>
  <c r="F177"/>
  <c r="D95"/>
  <c r="K95"/>
  <c r="F203"/>
  <c r="D96"/>
  <c r="K96"/>
  <c r="F186"/>
  <c r="D132"/>
  <c r="K132"/>
  <c r="F161"/>
  <c r="D59"/>
  <c r="K59"/>
  <c r="D150"/>
  <c r="K150"/>
  <c r="F105"/>
  <c r="F116"/>
  <c r="D148"/>
  <c r="K148"/>
  <c r="F192"/>
  <c r="D65"/>
  <c r="K65"/>
  <c r="D90"/>
  <c r="K90"/>
  <c r="D126"/>
  <c r="K126"/>
  <c r="D171"/>
  <c r="K171"/>
  <c r="F204"/>
  <c r="K53"/>
  <c r="F97"/>
  <c r="K124"/>
  <c r="K191"/>
  <c r="K64"/>
  <c r="K119"/>
  <c r="K111"/>
  <c r="K113"/>
  <c r="K202"/>
  <c r="D76"/>
  <c r="F157"/>
  <c r="D157"/>
  <c r="F36"/>
  <c r="D142"/>
  <c r="F168"/>
  <c r="F194"/>
  <c r="F64"/>
  <c r="D205"/>
  <c r="F106"/>
  <c r="F211"/>
  <c r="D56"/>
  <c r="F202"/>
  <c r="D113"/>
  <c r="D124"/>
  <c r="F69"/>
  <c r="E77"/>
  <c r="L77"/>
  <c r="L208"/>
  <c r="E122"/>
  <c r="L122"/>
  <c r="E112"/>
  <c r="L112"/>
  <c r="J151"/>
  <c r="AL224" i="1"/>
  <c r="E210" i="8"/>
  <c r="L210"/>
  <c r="J158"/>
  <c r="J141"/>
  <c r="J27"/>
  <c r="E87"/>
  <c r="L87"/>
  <c r="E139"/>
  <c r="L139"/>
  <c r="J197"/>
  <c r="E35"/>
  <c r="L35"/>
  <c r="J107"/>
  <c r="J97"/>
  <c r="E182"/>
  <c r="L182"/>
  <c r="E140"/>
  <c r="L140"/>
  <c r="J145"/>
  <c r="E214"/>
  <c r="L214"/>
  <c r="E130"/>
  <c r="L130"/>
  <c r="J75"/>
  <c r="E86"/>
  <c r="L86"/>
  <c r="J117"/>
  <c r="J60"/>
  <c r="E152"/>
  <c r="L152"/>
  <c r="J99"/>
  <c r="E183"/>
  <c r="L183"/>
  <c r="E114"/>
  <c r="L114"/>
  <c r="E196"/>
  <c r="L196"/>
  <c r="E176"/>
  <c r="L176"/>
  <c r="E84"/>
  <c r="L84"/>
  <c r="E104"/>
  <c r="L104"/>
  <c r="J73"/>
  <c r="J5"/>
  <c r="J101"/>
  <c r="E209"/>
  <c r="L209"/>
  <c r="E92"/>
  <c r="L92"/>
  <c r="J195"/>
  <c r="J212"/>
  <c r="E50"/>
  <c r="L50"/>
  <c r="E94"/>
  <c r="L94"/>
  <c r="E57"/>
  <c r="L57"/>
  <c r="E203"/>
  <c r="L203"/>
  <c r="J96"/>
  <c r="E186"/>
  <c r="L186"/>
  <c r="J132"/>
  <c r="E161"/>
  <c r="L161"/>
  <c r="J150"/>
  <c r="E105"/>
  <c r="L105"/>
  <c r="AL8" i="1"/>
  <c r="E116" i="8"/>
  <c r="L116"/>
  <c r="E185"/>
  <c r="L185"/>
  <c r="E198"/>
  <c r="L198"/>
  <c r="E103"/>
  <c r="L103"/>
  <c r="E192"/>
  <c r="L192"/>
  <c r="E88"/>
  <c r="L88"/>
  <c r="J90"/>
  <c r="E147"/>
  <c r="L147"/>
  <c r="J126"/>
  <c r="J171"/>
  <c r="E204"/>
  <c r="L204"/>
  <c r="F146"/>
  <c r="F118"/>
  <c r="K122"/>
  <c r="F213"/>
  <c r="D156"/>
  <c r="K156"/>
  <c r="D112"/>
  <c r="K112"/>
  <c r="F163"/>
  <c r="F160"/>
  <c r="D108"/>
  <c r="K108"/>
  <c r="D210"/>
  <c r="K210"/>
  <c r="F158"/>
  <c r="D78"/>
  <c r="K78"/>
  <c r="F141"/>
  <c r="D166"/>
  <c r="K166"/>
  <c r="F27"/>
  <c r="D87"/>
  <c r="K87"/>
  <c r="D139"/>
  <c r="K139"/>
  <c r="F197"/>
  <c r="D51"/>
  <c r="K51"/>
  <c r="D35"/>
  <c r="K35"/>
  <c r="F107"/>
  <c r="F34"/>
  <c r="F144"/>
  <c r="D140"/>
  <c r="K140"/>
  <c r="F145"/>
  <c r="D214"/>
  <c r="K214"/>
  <c r="D130"/>
  <c r="K130"/>
  <c r="D86"/>
  <c r="K86"/>
  <c r="F117"/>
  <c r="F199"/>
  <c r="D152"/>
  <c r="K152"/>
  <c r="F99"/>
  <c r="D183"/>
  <c r="K183"/>
  <c r="F143"/>
  <c r="D114"/>
  <c r="K114"/>
  <c r="F55"/>
  <c r="D196"/>
  <c r="K196"/>
  <c r="F136"/>
  <c r="D176"/>
  <c r="K176"/>
  <c r="F53"/>
  <c r="F68"/>
  <c r="D104"/>
  <c r="K104"/>
  <c r="F73"/>
  <c r="F5"/>
  <c r="D193"/>
  <c r="K193"/>
  <c r="F120"/>
  <c r="F101"/>
  <c r="D209"/>
  <c r="F179"/>
  <c r="D92"/>
  <c r="K92"/>
  <c r="F195"/>
  <c r="F212"/>
  <c r="D50"/>
  <c r="K50"/>
  <c r="D94"/>
  <c r="K94"/>
  <c r="F169"/>
  <c r="D177"/>
  <c r="F95"/>
  <c r="F102"/>
  <c r="D57"/>
  <c r="K57"/>
  <c r="F100"/>
  <c r="D203"/>
  <c r="K203"/>
  <c r="F181"/>
  <c r="F96"/>
  <c r="D186"/>
  <c r="K186"/>
  <c r="F132"/>
  <c r="D161"/>
  <c r="K161"/>
  <c r="F59"/>
  <c r="F150"/>
  <c r="D105"/>
  <c r="K105"/>
  <c r="D116"/>
  <c r="K116"/>
  <c r="F93"/>
  <c r="D185"/>
  <c r="K185"/>
  <c r="F71"/>
  <c r="D198"/>
  <c r="K198"/>
  <c r="F148"/>
  <c r="F89"/>
  <c r="D103"/>
  <c r="K103"/>
  <c r="F80"/>
  <c r="D192"/>
  <c r="K192"/>
  <c r="F154"/>
  <c r="F65"/>
  <c r="D88"/>
  <c r="K88"/>
  <c r="F90"/>
  <c r="F174"/>
  <c r="D147"/>
  <c r="K147"/>
  <c r="F126"/>
  <c r="F171"/>
  <c r="D204"/>
  <c r="K204"/>
  <c r="AL275" i="1"/>
  <c r="AL138"/>
  <c r="J29" i="8"/>
  <c r="D29"/>
  <c r="AL276" i="1"/>
  <c r="AL95"/>
  <c r="D32" i="8"/>
  <c r="AL311" i="1"/>
  <c r="AL266"/>
  <c r="AL176"/>
  <c r="E34" i="6"/>
  <c r="AL309" i="1"/>
  <c r="AL202"/>
  <c r="AL128"/>
  <c r="AL230"/>
  <c r="AL37"/>
  <c r="AL185"/>
  <c r="AL321"/>
  <c r="AL177"/>
  <c r="AL88"/>
  <c r="AL67"/>
  <c r="AL93"/>
  <c r="E174" i="8"/>
  <c r="AL318" i="1"/>
  <c r="AL313"/>
  <c r="AL173"/>
  <c r="AL18"/>
  <c r="AL269"/>
  <c r="AL160"/>
  <c r="AL278"/>
  <c r="AL124"/>
  <c r="AL283"/>
  <c r="AL201"/>
  <c r="AL241"/>
  <c r="E41" i="6"/>
  <c r="AL143" i="1"/>
  <c r="AL256"/>
  <c r="AL324"/>
  <c r="AL195"/>
  <c r="AL205"/>
  <c r="AL295"/>
  <c r="AL225"/>
  <c r="AL286"/>
  <c r="AL50"/>
  <c r="AL229"/>
  <c r="AL25"/>
  <c r="AL142"/>
  <c r="AL208"/>
  <c r="AL85"/>
  <c r="AL59"/>
  <c r="AL154"/>
  <c r="AL245"/>
  <c r="AL194"/>
  <c r="AL165"/>
  <c r="E7" i="6"/>
  <c r="AL303" i="1"/>
  <c r="AL306"/>
  <c r="AL310"/>
  <c r="AL183"/>
  <c r="E35" i="6"/>
  <c r="AL113" i="1"/>
  <c r="AL130"/>
  <c r="AL103"/>
  <c r="AL226"/>
  <c r="E9" i="6"/>
  <c r="E40"/>
  <c r="AL69" i="1"/>
  <c r="AL137"/>
  <c r="AL211"/>
  <c r="AL100"/>
  <c r="E21" i="6"/>
  <c r="AL299" i="1"/>
  <c r="AL189"/>
  <c r="AL153"/>
  <c r="AL180"/>
  <c r="AL171"/>
  <c r="AL144"/>
  <c r="AL164"/>
  <c r="AL317"/>
  <c r="AL163"/>
  <c r="AL178"/>
  <c r="AL297"/>
  <c r="AL172"/>
  <c r="AL188"/>
  <c r="AL86"/>
  <c r="AL32"/>
  <c r="AL83"/>
  <c r="AL161"/>
  <c r="AL47"/>
  <c r="AL179"/>
  <c r="AL238"/>
  <c r="AL274"/>
  <c r="AL120"/>
  <c r="AL296"/>
  <c r="AL246"/>
  <c r="E11" i="6"/>
  <c r="AL227" i="1"/>
  <c r="AL58"/>
  <c r="AL284"/>
  <c r="E19" i="6"/>
  <c r="AL92" i="1"/>
  <c r="K174" i="8"/>
  <c r="E79"/>
  <c r="J208"/>
  <c r="D324"/>
  <c r="G324" s="1"/>
  <c r="E33" i="6"/>
  <c r="AL285" i="1"/>
  <c r="AL46"/>
  <c r="E222" i="8"/>
  <c r="AL33" i="1"/>
  <c r="AL30"/>
  <c r="AL53"/>
  <c r="AL54"/>
  <c r="AL141"/>
  <c r="AL148"/>
  <c r="AL101"/>
  <c r="AL291"/>
  <c r="AL220"/>
  <c r="AL61"/>
  <c r="AL181"/>
  <c r="AL233"/>
  <c r="AL45"/>
  <c r="AL213"/>
  <c r="AL108"/>
  <c r="AL114"/>
  <c r="J177" i="8"/>
  <c r="AL232" i="1"/>
  <c r="AL126"/>
  <c r="AL265"/>
  <c r="AL158"/>
  <c r="AL239"/>
  <c r="AL228"/>
  <c r="AL156"/>
  <c r="AL242"/>
  <c r="AL123"/>
  <c r="AL97"/>
  <c r="AL134"/>
  <c r="AL216"/>
  <c r="AL102"/>
  <c r="AL38"/>
  <c r="AL129"/>
  <c r="AL42"/>
  <c r="AL279"/>
  <c r="AL175"/>
  <c r="AL118"/>
  <c r="AL159"/>
  <c r="AL187"/>
  <c r="AL261"/>
  <c r="AL167"/>
  <c r="AL282"/>
  <c r="AL273"/>
  <c r="AL82"/>
  <c r="AL267"/>
  <c r="AL248"/>
  <c r="AL132"/>
  <c r="AL70"/>
  <c r="AL24"/>
  <c r="AL259"/>
  <c r="AL133"/>
  <c r="AL264"/>
  <c r="AL215"/>
  <c r="AL41"/>
  <c r="AL320"/>
  <c r="AL200"/>
  <c r="AL44"/>
  <c r="AL174"/>
  <c r="AL292"/>
  <c r="AL186"/>
  <c r="AL13"/>
  <c r="AL21"/>
  <c r="AL68"/>
  <c r="AL217"/>
  <c r="AL319"/>
  <c r="AL316"/>
  <c r="AL326"/>
  <c r="AL325"/>
  <c r="AL312"/>
  <c r="AL145"/>
  <c r="AL198"/>
  <c r="AL257"/>
  <c r="AL117"/>
  <c r="AL109"/>
  <c r="AL191"/>
  <c r="AL199"/>
  <c r="AL7"/>
  <c r="AL139"/>
  <c r="AL49"/>
  <c r="AL212"/>
  <c r="AL65"/>
  <c r="AL155"/>
  <c r="E17" i="6"/>
  <c r="AL244" i="1"/>
  <c r="AL72"/>
  <c r="AL105"/>
  <c r="AL152"/>
  <c r="AL240"/>
  <c r="AL262"/>
  <c r="AL250"/>
  <c r="AL190"/>
  <c r="AL34"/>
  <c r="AL106"/>
  <c r="AL168"/>
  <c r="AL294"/>
  <c r="AL271"/>
  <c r="AL300"/>
  <c r="AL84"/>
  <c r="AL209"/>
  <c r="E16" i="6"/>
  <c r="AL26" i="1"/>
  <c r="AL104"/>
  <c r="AL15"/>
  <c r="AL66"/>
  <c r="AL288"/>
  <c r="AL272"/>
  <c r="AL28"/>
  <c r="AL235"/>
  <c r="AL9"/>
  <c r="AL112"/>
  <c r="AL219"/>
  <c r="AL223"/>
  <c r="AL277"/>
  <c r="L188" i="8"/>
  <c r="J121"/>
  <c r="AL75" i="1"/>
  <c r="J211" i="8"/>
  <c r="J163"/>
  <c r="E27" i="6"/>
  <c r="AL121" i="1"/>
  <c r="J176" i="8"/>
  <c r="AL29" i="1"/>
  <c r="AL231"/>
  <c r="J169" i="8"/>
  <c r="J226"/>
  <c r="J131"/>
  <c r="J68"/>
  <c r="AL204" i="1"/>
  <c r="D182" i="8"/>
  <c r="AL10" i="1"/>
  <c r="L317" i="8"/>
  <c r="AL236" i="1"/>
  <c r="AL52"/>
  <c r="J143" i="8"/>
  <c r="AL77" i="1"/>
  <c r="AL94"/>
  <c r="J66" i="8"/>
  <c r="J174"/>
  <c r="J71"/>
  <c r="AL107" i="1"/>
  <c r="E38" i="6"/>
  <c r="L329" i="8"/>
  <c r="J148"/>
  <c r="AL157" i="1"/>
  <c r="L61" i="8"/>
  <c r="K318"/>
  <c r="E12" i="6"/>
  <c r="AL78" i="1"/>
  <c r="AL14"/>
  <c r="J229" i="8"/>
  <c r="J89"/>
  <c r="E318"/>
  <c r="H318" s="1"/>
  <c r="AL16" i="1"/>
  <c r="AL39"/>
  <c r="J35" i="8"/>
  <c r="L162"/>
  <c r="J95"/>
  <c r="AL197" i="1"/>
  <c r="AL125"/>
  <c r="E29" i="6"/>
  <c r="J179" i="8"/>
  <c r="E177"/>
  <c r="D343"/>
  <c r="G343" s="1"/>
  <c r="E327"/>
  <c r="H327" s="1"/>
  <c r="J130"/>
  <c r="AL304" i="1"/>
  <c r="E37" i="6"/>
  <c r="AL253" i="1"/>
  <c r="AL56"/>
  <c r="AL207"/>
  <c r="AL60"/>
  <c r="J94" i="8"/>
  <c r="AL268" i="1"/>
  <c r="J328" i="8"/>
  <c r="L323"/>
  <c r="J175"/>
  <c r="E6" i="6"/>
  <c r="AL87" i="1"/>
  <c r="E201" i="8"/>
  <c r="AL76" i="1"/>
  <c r="AL43"/>
  <c r="J162" i="8"/>
  <c r="AL258" i="1"/>
  <c r="AL64"/>
  <c r="AL210"/>
  <c r="AL136"/>
  <c r="D206" i="8"/>
  <c r="AL99" i="1"/>
  <c r="J135" i="8"/>
  <c r="J92"/>
  <c r="E14" i="6"/>
  <c r="K188" i="8"/>
  <c r="AL22" i="1"/>
  <c r="J161" i="8"/>
  <c r="J178"/>
  <c r="J65"/>
  <c r="J168"/>
  <c r="D320"/>
  <c r="G320" s="1"/>
  <c r="AL293" i="1"/>
  <c r="AL140"/>
  <c r="K222" i="8"/>
  <c r="J322"/>
  <c r="J78"/>
  <c r="J134"/>
  <c r="F29"/>
  <c r="AL301" i="1"/>
  <c r="AL62"/>
  <c r="C45" i="8"/>
  <c r="L33"/>
  <c r="E18" i="6"/>
  <c r="J53" i="8"/>
  <c r="J324"/>
  <c r="AL169" i="1"/>
  <c r="AL290"/>
  <c r="AL12"/>
  <c r="AL182"/>
  <c r="AL322"/>
  <c r="AL249"/>
  <c r="J156" i="8"/>
  <c r="AL23" i="1"/>
  <c r="J325" i="8"/>
  <c r="J225"/>
  <c r="J140"/>
  <c r="D162"/>
  <c r="K326"/>
  <c r="J139"/>
  <c r="AL254" i="1"/>
  <c r="K208" i="8"/>
  <c r="AL91" i="1"/>
  <c r="J147" i="8"/>
  <c r="AL149" i="1"/>
  <c r="AL162"/>
  <c r="F61" i="8"/>
  <c r="AL328" i="1"/>
  <c r="H328" s="1"/>
  <c r="I328" s="1"/>
  <c r="AL111"/>
  <c r="AL19"/>
  <c r="E317" i="8"/>
  <c r="H317" s="1"/>
  <c r="J335"/>
  <c r="AL31" i="1"/>
  <c r="AL147"/>
  <c r="J317" i="8"/>
  <c r="J93"/>
  <c r="J59"/>
  <c r="AL119" i="1"/>
  <c r="AL110"/>
  <c r="AL40"/>
  <c r="L174" i="8"/>
  <c r="E36" i="6"/>
  <c r="AL343" i="1"/>
  <c r="H343" s="1"/>
  <c r="I343" s="1"/>
  <c r="I227" i="8" s="1"/>
  <c r="J160"/>
  <c r="J199"/>
  <c r="AL96" i="1"/>
  <c r="AL80"/>
  <c r="K153" i="8"/>
  <c r="J136"/>
  <c r="AL98" i="1"/>
  <c r="J182" i="8"/>
  <c r="AL270" i="1"/>
  <c r="I332"/>
  <c r="I232" i="8" s="1"/>
  <c r="L334"/>
  <c r="AL51" i="1"/>
  <c r="AL243"/>
  <c r="E331" i="8"/>
  <c r="H331" s="1"/>
  <c r="L177"/>
  <c r="D129"/>
  <c r="E15" i="6"/>
  <c r="K324" i="8"/>
  <c r="AL218" i="1"/>
  <c r="AL263"/>
  <c r="AL20"/>
  <c r="L29" i="8"/>
  <c r="AL234" i="1"/>
  <c r="AL323"/>
  <c r="J173" i="8"/>
  <c r="AL35" i="1"/>
  <c r="J194" i="8"/>
  <c r="J113"/>
  <c r="AL308" i="1"/>
  <c r="J119" i="8"/>
  <c r="I345" i="1"/>
  <c r="C310" i="8"/>
  <c r="AL151" i="1"/>
  <c r="AL348"/>
  <c r="H348" s="1"/>
  <c r="I348" s="1"/>
  <c r="AL298"/>
  <c r="J30" i="8"/>
  <c r="J181"/>
  <c r="J67"/>
  <c r="AL55" i="1"/>
  <c r="AL11"/>
  <c r="E10" i="6"/>
  <c r="AL135" i="1"/>
  <c r="E206" i="8"/>
  <c r="I334" i="1"/>
  <c r="AL36"/>
  <c r="L169" i="8"/>
  <c r="J50"/>
  <c r="AL115" i="1"/>
  <c r="AL314"/>
  <c r="J189" i="8"/>
  <c r="E169"/>
  <c r="J102"/>
  <c r="AL146" i="1"/>
  <c r="AL74"/>
  <c r="AL150"/>
  <c r="AL221"/>
  <c r="AL335"/>
  <c r="H335" s="1"/>
  <c r="AL63"/>
  <c r="AL252"/>
  <c r="L331" i="8"/>
  <c r="E20" i="6"/>
  <c r="AL222" i="1"/>
  <c r="AL170"/>
  <c r="J222" i="8"/>
  <c r="E13" i="6"/>
  <c r="AL280" i="1"/>
  <c r="J210" i="8"/>
  <c r="J51"/>
  <c r="J149"/>
  <c r="AL349" i="1"/>
  <c r="H349" s="1"/>
  <c r="L318" i="8"/>
  <c r="E120"/>
  <c r="AL89" i="1"/>
  <c r="J54" i="8"/>
  <c r="K182"/>
  <c r="J329"/>
  <c r="J342"/>
  <c r="J110"/>
  <c r="K323"/>
  <c r="J190"/>
  <c r="E25" i="6"/>
  <c r="D201" i="8"/>
  <c r="E158"/>
  <c r="J112"/>
  <c r="J83"/>
  <c r="AL281" i="1"/>
  <c r="AL48"/>
  <c r="E39" i="6"/>
  <c r="K177" i="8"/>
  <c r="D134"/>
  <c r="K79"/>
  <c r="E153"/>
  <c r="L158"/>
  <c r="E320"/>
  <c r="H320" s="1"/>
  <c r="J70"/>
  <c r="AL71" i="1"/>
  <c r="AL287"/>
  <c r="E31" i="6"/>
  <c r="AL122" i="1"/>
  <c r="D328" i="8"/>
  <c r="G328" s="1"/>
  <c r="L153"/>
  <c r="I344" i="1"/>
  <c r="E340" i="8"/>
  <c r="H340" s="1"/>
  <c r="E162"/>
  <c r="AL289" i="1"/>
  <c r="J183" i="8"/>
  <c r="D331"/>
  <c r="G331" s="1"/>
  <c r="D53"/>
  <c r="AL255" i="1"/>
  <c r="J81" i="8"/>
  <c r="J104"/>
  <c r="AL116" i="1"/>
  <c r="J118" i="8"/>
  <c r="AL203" i="1"/>
  <c r="J339" i="8"/>
  <c r="AL79" i="1"/>
  <c r="K61" i="8"/>
  <c r="AL17" i="1"/>
  <c r="AL340"/>
  <c r="H340" s="1"/>
  <c r="AL305"/>
  <c r="K162" i="8"/>
  <c r="J144"/>
  <c r="F33"/>
  <c r="E129"/>
  <c r="J206"/>
  <c r="L342"/>
  <c r="L79"/>
  <c r="AL27" i="1"/>
  <c r="J201" i="8"/>
  <c r="J323"/>
  <c r="J157"/>
  <c r="AL353" i="1"/>
  <c r="H353" s="1"/>
  <c r="I353" s="1"/>
  <c r="J74" i="8"/>
  <c r="AL184" i="1"/>
  <c r="E32" i="8"/>
  <c r="E61"/>
  <c r="AL57" i="1"/>
  <c r="AL247"/>
  <c r="AL355"/>
  <c r="H355" s="1"/>
  <c r="I355" s="1"/>
  <c r="E208" i="8"/>
  <c r="D153"/>
  <c r="L163"/>
  <c r="L343"/>
  <c r="AL127" i="1"/>
  <c r="E163" i="8"/>
  <c r="AL327" i="1"/>
  <c r="H327" s="1"/>
  <c r="J338" i="8"/>
  <c r="J36"/>
  <c r="AL352" i="1"/>
  <c r="H352" s="1"/>
  <c r="AL330"/>
  <c r="H330" s="1"/>
  <c r="J232" i="8"/>
  <c r="AL73" i="1"/>
  <c r="J124" i="8"/>
  <c r="K329"/>
  <c r="J32"/>
  <c r="AL196" i="1"/>
  <c r="L327" i="8"/>
  <c r="K163"/>
  <c r="J321"/>
  <c r="J154"/>
  <c r="I347" i="1"/>
  <c r="I351"/>
  <c r="AL337"/>
  <c r="H337" s="1"/>
  <c r="J64" i="8"/>
  <c r="AL315" i="1"/>
  <c r="J56" i="8"/>
  <c r="H216"/>
  <c r="J216"/>
  <c r="J320"/>
  <c r="D311"/>
  <c r="D79"/>
  <c r="J125"/>
  <c r="AL192" i="1"/>
  <c r="K317" i="8"/>
  <c r="AL193" i="1"/>
  <c r="AL131"/>
  <c r="AL356"/>
  <c r="H356" s="1"/>
  <c r="J155" i="8"/>
  <c r="AL90" i="1"/>
  <c r="K33" i="8"/>
  <c r="D334"/>
  <c r="G334" s="1"/>
  <c r="D222"/>
  <c r="H188" i="1" l="1"/>
  <c r="I188" s="1"/>
  <c r="H126"/>
  <c r="I126" s="1"/>
  <c r="H285"/>
  <c r="I285" s="1"/>
  <c r="H299"/>
  <c r="I299" s="1"/>
  <c r="H37"/>
  <c r="I37" s="1"/>
  <c r="H131"/>
  <c r="H229" i="8" s="1"/>
  <c r="H229" i="1"/>
  <c r="I229" s="1"/>
  <c r="H105"/>
  <c r="I105" s="1"/>
  <c r="H57"/>
  <c r="I57" s="1"/>
  <c r="H38"/>
  <c r="I38" s="1"/>
  <c r="H84"/>
  <c r="I84" s="1"/>
  <c r="H218"/>
  <c r="I218" s="1"/>
  <c r="I223" i="8" s="1"/>
  <c r="H61" i="1"/>
  <c r="I61" s="1"/>
  <c r="I230" i="8" s="1"/>
  <c r="H177" i="1"/>
  <c r="I177" s="1"/>
  <c r="H86"/>
  <c r="H209"/>
  <c r="I209" s="1"/>
  <c r="H320"/>
  <c r="I320" s="1"/>
  <c r="H133"/>
  <c r="I133" s="1"/>
  <c r="H98"/>
  <c r="I98" s="1"/>
  <c r="H47"/>
  <c r="I47" s="1"/>
  <c r="H78"/>
  <c r="H106"/>
  <c r="I106" s="1"/>
  <c r="H81"/>
  <c r="I81" s="1"/>
  <c r="I224" i="8" s="1"/>
  <c r="H222" i="1"/>
  <c r="I222" s="1"/>
  <c r="H167"/>
  <c r="I167" s="1"/>
  <c r="H276"/>
  <c r="I276" s="1"/>
  <c r="H75"/>
  <c r="I75" s="1"/>
  <c r="H298"/>
  <c r="I298" s="1"/>
  <c r="H130"/>
  <c r="I130" s="1"/>
  <c r="H300"/>
  <c r="I300" s="1"/>
  <c r="H137"/>
  <c r="I137" s="1"/>
  <c r="H154"/>
  <c r="I154" s="1"/>
  <c r="H46"/>
  <c r="I46" s="1"/>
  <c r="H25"/>
  <c r="I25" s="1"/>
  <c r="H191"/>
  <c r="I191" s="1"/>
  <c r="H290"/>
  <c r="H219" i="8" s="1"/>
  <c r="H157" i="1"/>
  <c r="I157" s="1"/>
  <c r="H231"/>
  <c r="I231" s="1"/>
  <c r="H83"/>
  <c r="I83" s="1"/>
  <c r="H132"/>
  <c r="I132" s="1"/>
  <c r="H114"/>
  <c r="I114" s="1"/>
  <c r="H44"/>
  <c r="I44" s="1"/>
  <c r="H302"/>
  <c r="I302" s="1"/>
  <c r="I217" i="8" s="1"/>
  <c r="I340" i="1"/>
  <c r="H230"/>
  <c r="H150"/>
  <c r="H42"/>
  <c r="I42" s="1"/>
  <c r="H43"/>
  <c r="I43" s="1"/>
  <c r="H151"/>
  <c r="I151" s="1"/>
  <c r="H221"/>
  <c r="I221" s="1"/>
  <c r="H278"/>
  <c r="I278" s="1"/>
  <c r="H280"/>
  <c r="I78"/>
  <c r="H69"/>
  <c r="I69" s="1"/>
  <c r="H170"/>
  <c r="I170" s="1"/>
  <c r="H92"/>
  <c r="H231" i="8" s="1"/>
  <c r="H186" i="1"/>
  <c r="I186" s="1"/>
  <c r="H175"/>
  <c r="I175" s="1"/>
  <c r="H12"/>
  <c r="I12" s="1"/>
  <c r="H267"/>
  <c r="I267" s="1"/>
  <c r="H93"/>
  <c r="I93" s="1"/>
  <c r="H322"/>
  <c r="I322" s="1"/>
  <c r="H80"/>
  <c r="I80" s="1"/>
  <c r="H101"/>
  <c r="I101" s="1"/>
  <c r="H111"/>
  <c r="I111" s="1"/>
  <c r="H32"/>
  <c r="I32" s="1"/>
  <c r="H36"/>
  <c r="H171"/>
  <c r="H303"/>
  <c r="H155"/>
  <c r="I155" s="1"/>
  <c r="I215" i="8" s="1"/>
  <c r="H64" i="1"/>
  <c r="I64" s="1"/>
  <c r="H121"/>
  <c r="I121" s="1"/>
  <c r="H68"/>
  <c r="H151" i="8" s="1"/>
  <c r="H149" i="1"/>
  <c r="I149" s="1"/>
  <c r="H182"/>
  <c r="I182" s="1"/>
  <c r="H295"/>
  <c r="I295" s="1"/>
  <c r="H27"/>
  <c r="H14"/>
  <c r="I14" s="1"/>
  <c r="H205"/>
  <c r="I205" s="1"/>
  <c r="H314"/>
  <c r="I314" s="1"/>
  <c r="H226"/>
  <c r="I226" s="1"/>
  <c r="H176"/>
  <c r="I176" s="1"/>
  <c r="H77"/>
  <c r="H147"/>
  <c r="I147" s="1"/>
  <c r="H153"/>
  <c r="H210"/>
  <c r="H41"/>
  <c r="I41" s="1"/>
  <c r="H179"/>
  <c r="I179" s="1"/>
  <c r="H10"/>
  <c r="H99"/>
  <c r="I99" s="1"/>
  <c r="H319"/>
  <c r="I319" s="1"/>
  <c r="H294"/>
  <c r="H224"/>
  <c r="I224" s="1"/>
  <c r="H193"/>
  <c r="H259"/>
  <c r="I259" s="1"/>
  <c r="H88"/>
  <c r="I88" s="1"/>
  <c r="H264"/>
  <c r="I264" s="1"/>
  <c r="H108"/>
  <c r="H195"/>
  <c r="I195" s="1"/>
  <c r="H244"/>
  <c r="I244" s="1"/>
  <c r="H279"/>
  <c r="H169"/>
  <c r="H277"/>
  <c r="I277" s="1"/>
  <c r="H72"/>
  <c r="I72" s="1"/>
  <c r="H39"/>
  <c r="I39" s="1"/>
  <c r="H178"/>
  <c r="I178" s="1"/>
  <c r="H52"/>
  <c r="I52" s="1"/>
  <c r="H28"/>
  <c r="H152" i="8" s="1"/>
  <c r="H45" i="1"/>
  <c r="I45" s="1"/>
  <c r="H160"/>
  <c r="I160" s="1"/>
  <c r="H116"/>
  <c r="I116" s="1"/>
  <c r="H219"/>
  <c r="I219" s="1"/>
  <c r="H305"/>
  <c r="I305" s="1"/>
  <c r="H262"/>
  <c r="H13"/>
  <c r="I13" s="1"/>
  <c r="H199"/>
  <c r="H172" i="8" s="1"/>
  <c r="H212" i="1"/>
  <c r="I212" s="1"/>
  <c r="H200"/>
  <c r="H189"/>
  <c r="I189" s="1"/>
  <c r="H33"/>
  <c r="H146"/>
  <c r="H166"/>
  <c r="I166" s="1"/>
  <c r="H9"/>
  <c r="I9" s="1"/>
  <c r="H107"/>
  <c r="I107" s="1"/>
  <c r="H118"/>
  <c r="I118" s="1"/>
  <c r="H301"/>
  <c r="H211"/>
  <c r="I211" s="1"/>
  <c r="H22"/>
  <c r="H274"/>
  <c r="I274" s="1"/>
  <c r="H233"/>
  <c r="H202"/>
  <c r="I202" s="1"/>
  <c r="H172"/>
  <c r="I172" s="1"/>
  <c r="H256"/>
  <c r="I256" s="1"/>
  <c r="H292"/>
  <c r="H236"/>
  <c r="I236" s="1"/>
  <c r="H324"/>
  <c r="H237"/>
  <c r="I237" s="1"/>
  <c r="H318"/>
  <c r="I318" s="1"/>
  <c r="H255"/>
  <c r="I255" s="1"/>
  <c r="H223" i="8"/>
  <c r="H168" i="1"/>
  <c r="I168" s="1"/>
  <c r="H288"/>
  <c r="H18"/>
  <c r="I18" s="1"/>
  <c r="H297"/>
  <c r="I297" s="1"/>
  <c r="H270"/>
  <c r="H142"/>
  <c r="I142" s="1"/>
  <c r="H144"/>
  <c r="I144" s="1"/>
  <c r="H291"/>
  <c r="I291" s="1"/>
  <c r="H56"/>
  <c r="I56" s="1"/>
  <c r="H238"/>
  <c r="H85"/>
  <c r="H287"/>
  <c r="I287" s="1"/>
  <c r="H261"/>
  <c r="H117"/>
  <c r="I117" s="1"/>
  <c r="H59"/>
  <c r="H156"/>
  <c r="I156" s="1"/>
  <c r="H307"/>
  <c r="H187"/>
  <c r="H221" i="8" s="1"/>
  <c r="H31" i="1"/>
  <c r="H239"/>
  <c r="I239" s="1"/>
  <c r="I225" i="8" s="1"/>
  <c r="H311" i="1"/>
  <c r="I311" s="1"/>
  <c r="H60"/>
  <c r="I60" s="1"/>
  <c r="H326"/>
  <c r="H103"/>
  <c r="I103" s="1"/>
  <c r="H213"/>
  <c r="I213" s="1"/>
  <c r="H192"/>
  <c r="I192" s="1"/>
  <c r="H140"/>
  <c r="I140" s="1"/>
  <c r="H240"/>
  <c r="H50"/>
  <c r="I50" s="1"/>
  <c r="H53"/>
  <c r="H284"/>
  <c r="H112" i="8" s="1"/>
  <c r="H306" i="1"/>
  <c r="I306" s="1"/>
  <c r="H161"/>
  <c r="I161" s="1"/>
  <c r="H272"/>
  <c r="I272" s="1"/>
  <c r="H286"/>
  <c r="I286" s="1"/>
  <c r="H123"/>
  <c r="H66"/>
  <c r="I66" s="1"/>
  <c r="H258"/>
  <c r="H115"/>
  <c r="H110"/>
  <c r="I110" s="1"/>
  <c r="I228" i="8" s="1"/>
  <c r="H312" i="1"/>
  <c r="H90"/>
  <c r="I90" s="1"/>
  <c r="H74"/>
  <c r="I74" s="1"/>
  <c r="H313"/>
  <c r="I313" s="1"/>
  <c r="H100"/>
  <c r="I100" s="1"/>
  <c r="H104"/>
  <c r="I104" s="1"/>
  <c r="H67"/>
  <c r="H82"/>
  <c r="H85" i="8" s="1"/>
  <c r="H127" i="1"/>
  <c r="H141"/>
  <c r="H196"/>
  <c r="I196" s="1"/>
  <c r="H245"/>
  <c r="I245" s="1"/>
  <c r="H124"/>
  <c r="H55"/>
  <c r="I55" s="1"/>
  <c r="H201"/>
  <c r="I201" s="1"/>
  <c r="H138"/>
  <c r="I138" s="1"/>
  <c r="H134"/>
  <c r="I134" s="1"/>
  <c r="I218" i="8" s="1"/>
  <c r="H252" i="1"/>
  <c r="H139"/>
  <c r="I139" s="1"/>
  <c r="H180"/>
  <c r="H76"/>
  <c r="H283"/>
  <c r="H73"/>
  <c r="I73" s="1"/>
  <c r="H208"/>
  <c r="H145" i="8" s="1"/>
  <c r="H251" i="1"/>
  <c r="H65"/>
  <c r="I65" s="1"/>
  <c r="H220"/>
  <c r="I220" s="1"/>
  <c r="H214"/>
  <c r="H228"/>
  <c r="H268"/>
  <c r="I268" s="1"/>
  <c r="H97"/>
  <c r="I97" s="1"/>
  <c r="H136"/>
  <c r="H181"/>
  <c r="I181" s="1"/>
  <c r="H78" i="8"/>
  <c r="H124"/>
  <c r="H159" i="1"/>
  <c r="I159" s="1"/>
  <c r="H162"/>
  <c r="H125"/>
  <c r="I125" s="1"/>
  <c r="H62"/>
  <c r="I62" s="1"/>
  <c r="H70"/>
  <c r="I70" s="1"/>
  <c r="H204"/>
  <c r="I204" s="1"/>
  <c r="H95"/>
  <c r="I95" s="1"/>
  <c r="H11"/>
  <c r="I11" s="1"/>
  <c r="I222" i="8" s="1"/>
  <c r="H309" i="1"/>
  <c r="H167" i="8" s="1"/>
  <c r="H289" i="1"/>
  <c r="H79"/>
  <c r="I79" s="1"/>
  <c r="H225"/>
  <c r="I225" s="1"/>
  <c r="H198"/>
  <c r="I198" s="1"/>
  <c r="H235"/>
  <c r="I235" s="1"/>
  <c r="H26"/>
  <c r="H120"/>
  <c r="I120" s="1"/>
  <c r="H209" i="8"/>
  <c r="H129" i="1"/>
  <c r="I129" s="1"/>
  <c r="H321"/>
  <c r="I321" s="1"/>
  <c r="H20"/>
  <c r="H171" i="8" s="1"/>
  <c r="H227" i="1"/>
  <c r="I227" s="1"/>
  <c r="H94"/>
  <c r="H185"/>
  <c r="H29" i="8" s="1"/>
  <c r="H49" i="1"/>
  <c r="H260"/>
  <c r="I260" s="1"/>
  <c r="H174"/>
  <c r="I174" s="1"/>
  <c r="H7"/>
  <c r="H223"/>
  <c r="H325"/>
  <c r="I325" s="1"/>
  <c r="H269"/>
  <c r="I269" s="1"/>
  <c r="H135"/>
  <c r="I135" s="1"/>
  <c r="H58"/>
  <c r="H315"/>
  <c r="H194"/>
  <c r="H163"/>
  <c r="H15"/>
  <c r="H19"/>
  <c r="H157" i="8" s="1"/>
  <c r="H243" i="1"/>
  <c r="H263"/>
  <c r="I263" s="1"/>
  <c r="H217"/>
  <c r="I217" s="1"/>
  <c r="H34"/>
  <c r="I34" s="1"/>
  <c r="H184"/>
  <c r="I184" s="1"/>
  <c r="H16"/>
  <c r="I16" s="1"/>
  <c r="H232"/>
  <c r="I232" s="1"/>
  <c r="H145"/>
  <c r="H165"/>
  <c r="I165" s="1"/>
  <c r="H247"/>
  <c r="H109"/>
  <c r="I109" s="1"/>
  <c r="H207"/>
  <c r="I207" s="1"/>
  <c r="H250"/>
  <c r="H63"/>
  <c r="H234"/>
  <c r="I234" s="1"/>
  <c r="H266"/>
  <c r="I266" s="1"/>
  <c r="H257"/>
  <c r="H242"/>
  <c r="H168" i="8" s="1"/>
  <c r="H323" i="1"/>
  <c r="I323" s="1"/>
  <c r="H249"/>
  <c r="H308"/>
  <c r="I308" s="1"/>
  <c r="H215"/>
  <c r="I215" s="1"/>
  <c r="H89"/>
  <c r="H148"/>
  <c r="I148" s="1"/>
  <c r="H197"/>
  <c r="I197" s="1"/>
  <c r="H119"/>
  <c r="H29"/>
  <c r="I29" s="1"/>
  <c r="H17"/>
  <c r="I17" s="1"/>
  <c r="H275"/>
  <c r="H87"/>
  <c r="I87" s="1"/>
  <c r="H54"/>
  <c r="H282"/>
  <c r="I282" s="1"/>
  <c r="H96"/>
  <c r="H273"/>
  <c r="I273" s="1"/>
  <c r="H23"/>
  <c r="H316"/>
  <c r="I316" s="1"/>
  <c r="H158"/>
  <c r="I158" s="1"/>
  <c r="H265"/>
  <c r="H113"/>
  <c r="H24"/>
  <c r="H216"/>
  <c r="H35"/>
  <c r="H203"/>
  <c r="H91"/>
  <c r="H293"/>
  <c r="H112"/>
  <c r="H8"/>
  <c r="H206"/>
  <c r="H304"/>
  <c r="I304" s="1"/>
  <c r="H190"/>
  <c r="I190" s="1"/>
  <c r="H164"/>
  <c r="H317"/>
  <c r="I317" s="1"/>
  <c r="H173"/>
  <c r="I173" s="1"/>
  <c r="H21"/>
  <c r="I21" s="1"/>
  <c r="H281"/>
  <c r="H152"/>
  <c r="I152" s="1"/>
  <c r="H143"/>
  <c r="H48"/>
  <c r="H102"/>
  <c r="I102" s="1"/>
  <c r="H30"/>
  <c r="I30" s="1"/>
  <c r="H40"/>
  <c r="H271"/>
  <c r="I271" s="1"/>
  <c r="H248"/>
  <c r="I248" s="1"/>
  <c r="H183"/>
  <c r="I183" s="1"/>
  <c r="H241"/>
  <c r="I241" s="1"/>
  <c r="H122"/>
  <c r="H310"/>
  <c r="I310" s="1"/>
  <c r="H71"/>
  <c r="H51"/>
  <c r="I51" s="1"/>
  <c r="H246"/>
  <c r="I246" s="1"/>
  <c r="H128"/>
  <c r="I128" s="1"/>
  <c r="H253"/>
  <c r="H254"/>
  <c r="I254" s="1"/>
  <c r="H296"/>
  <c r="H213" i="8"/>
  <c r="I335" i="1"/>
  <c r="I349"/>
  <c r="H227" i="8"/>
  <c r="I327" i="1"/>
  <c r="H180" i="8"/>
  <c r="H230"/>
  <c r="H184"/>
  <c r="I330" i="1"/>
  <c r="I352"/>
  <c r="I337"/>
  <c r="H202" i="8"/>
  <c r="I356" i="1"/>
  <c r="H76" i="8"/>
  <c r="H60" l="1"/>
  <c r="I165"/>
  <c r="H6"/>
  <c r="H204"/>
  <c r="H74"/>
  <c r="H110"/>
  <c r="H89"/>
  <c r="I124"/>
  <c r="I85"/>
  <c r="H163"/>
  <c r="I324" i="1"/>
  <c r="I8" i="8" s="1"/>
  <c r="H8"/>
  <c r="I284" i="1"/>
  <c r="I112" i="8" s="1"/>
  <c r="I131" i="1"/>
  <c r="I229" i="8" s="1"/>
  <c r="I289" i="1"/>
  <c r="I212" i="8"/>
  <c r="I116"/>
  <c r="H142"/>
  <c r="I162"/>
  <c r="H100"/>
  <c r="H64"/>
  <c r="I170"/>
  <c r="I64"/>
  <c r="I142"/>
  <c r="I108"/>
  <c r="I76"/>
  <c r="H34"/>
  <c r="H123"/>
  <c r="H210"/>
  <c r="H51"/>
  <c r="H114"/>
  <c r="H129"/>
  <c r="H203"/>
  <c r="H115"/>
  <c r="I193"/>
  <c r="H192"/>
  <c r="I206"/>
  <c r="H169"/>
  <c r="I247" i="1"/>
  <c r="I36" i="8" s="1"/>
  <c r="H36"/>
  <c r="I223" i="1"/>
  <c r="I194" i="8" s="1"/>
  <c r="H194"/>
  <c r="I228" i="1"/>
  <c r="I83" i="8" s="1"/>
  <c r="H83"/>
  <c r="I82"/>
  <c r="H66"/>
  <c r="H111"/>
  <c r="I184"/>
  <c r="I199" i="1"/>
  <c r="I205" i="8"/>
  <c r="I186"/>
  <c r="H73"/>
  <c r="H166"/>
  <c r="H159"/>
  <c r="H68"/>
  <c r="H170"/>
  <c r="I136"/>
  <c r="H147"/>
  <c r="H108"/>
  <c r="I107"/>
  <c r="I174"/>
  <c r="I127"/>
  <c r="I208"/>
  <c r="H32"/>
  <c r="H179"/>
  <c r="I77"/>
  <c r="H98"/>
  <c r="I70"/>
  <c r="I211"/>
  <c r="H181"/>
  <c r="I213"/>
  <c r="H187"/>
  <c r="H106"/>
  <c r="H165"/>
  <c r="H200"/>
  <c r="I187"/>
  <c r="H91"/>
  <c r="H164"/>
  <c r="I99"/>
  <c r="H105"/>
  <c r="H86"/>
  <c r="H146"/>
  <c r="I200"/>
  <c r="H208"/>
  <c r="H104"/>
  <c r="H138"/>
  <c r="H99"/>
  <c r="I78"/>
  <c r="H205"/>
  <c r="I326" i="1"/>
  <c r="I7" i="8" s="1"/>
  <c r="H7"/>
  <c r="H56"/>
  <c r="H54"/>
  <c r="H81"/>
  <c r="H88"/>
  <c r="H30"/>
  <c r="I90"/>
  <c r="H96"/>
  <c r="H144"/>
  <c r="H118"/>
  <c r="H177"/>
  <c r="H185"/>
  <c r="H31"/>
  <c r="I119"/>
  <c r="H72"/>
  <c r="I153"/>
  <c r="H119"/>
  <c r="H94"/>
  <c r="I180"/>
  <c r="I86" i="1"/>
  <c r="I66" i="8" s="1"/>
  <c r="I288" i="1"/>
  <c r="H117" i="8"/>
  <c r="H153"/>
  <c r="I294" i="1"/>
  <c r="H69" i="8"/>
  <c r="I27" i="1"/>
  <c r="I98" i="8" s="1"/>
  <c r="I230" i="1"/>
  <c r="H215" i="8"/>
  <c r="I150" i="1"/>
  <c r="H211" i="8"/>
  <c r="I31" i="1"/>
  <c r="H70" i="8"/>
  <c r="H59"/>
  <c r="H224"/>
  <c r="H193"/>
  <c r="I290" i="1"/>
  <c r="I219" i="8" s="1"/>
  <c r="H107"/>
  <c r="H71"/>
  <c r="I68" i="1"/>
  <c r="H101" i="8"/>
  <c r="I10" i="1"/>
  <c r="H61" i="8"/>
  <c r="H217"/>
  <c r="I292" i="1"/>
  <c r="I197" i="8" s="1"/>
  <c r="I193" i="1"/>
  <c r="I51" i="8" s="1"/>
  <c r="I36" i="1"/>
  <c r="I169" i="8" s="1"/>
  <c r="H228"/>
  <c r="H55"/>
  <c r="I312" i="1"/>
  <c r="I60" i="8" s="1"/>
  <c r="I59" i="1"/>
  <c r="H201" i="8"/>
  <c r="I77" i="1"/>
  <c r="I105" i="8" s="1"/>
  <c r="H33"/>
  <c r="I262" i="1"/>
  <c r="I177" i="8" s="1"/>
  <c r="H82"/>
  <c r="H130"/>
  <c r="I303" i="1"/>
  <c r="H134" i="8"/>
  <c r="I171" i="1"/>
  <c r="I86" i="8" s="1"/>
  <c r="I146" i="1"/>
  <c r="I164" i="8" s="1"/>
  <c r="I28" i="1"/>
  <c r="I152" i="8" s="1"/>
  <c r="I200" i="1"/>
  <c r="H206" i="8"/>
  <c r="I89" i="1"/>
  <c r="I92"/>
  <c r="I231" i="8" s="1"/>
  <c r="I280" i="1"/>
  <c r="I146" i="8" s="1"/>
  <c r="I210" i="1"/>
  <c r="I192" i="8" s="1"/>
  <c r="H136"/>
  <c r="H191"/>
  <c r="I169" i="1"/>
  <c r="I185" i="8" s="1"/>
  <c r="H225"/>
  <c r="I123" i="1"/>
  <c r="I91" i="8" s="1"/>
  <c r="H77"/>
  <c r="H27"/>
  <c r="H132"/>
  <c r="H174"/>
  <c r="I153" i="1"/>
  <c r="I179" i="8" s="1"/>
  <c r="H53"/>
  <c r="I238" i="1"/>
  <c r="I110" i="8" s="1"/>
  <c r="I108" i="1"/>
  <c r="H189" i="8"/>
  <c r="I301" i="1"/>
  <c r="I63" i="8" s="1"/>
  <c r="H63"/>
  <c r="H198"/>
  <c r="I279" i="1"/>
  <c r="I198" i="8" s="1"/>
  <c r="I208" i="1"/>
  <c r="H137" i="8"/>
  <c r="I33" i="1"/>
  <c r="H58" i="8"/>
  <c r="I22" i="1"/>
  <c r="I203" i="8" s="1"/>
  <c r="I127" i="1"/>
  <c r="H62" i="8"/>
  <c r="I115" i="1"/>
  <c r="H127" i="8"/>
  <c r="H158"/>
  <c r="I233" i="1"/>
  <c r="I144" i="8" s="1"/>
  <c r="I53" i="1"/>
  <c r="H218" i="8"/>
  <c r="I136" i="1"/>
  <c r="I226" i="8" s="1"/>
  <c r="H226"/>
  <c r="H207"/>
  <c r="I258" i="1"/>
  <c r="H143" i="8"/>
  <c r="I283" i="1"/>
  <c r="H57" i="8"/>
  <c r="I252" i="1"/>
  <c r="I57" i="8" s="1"/>
  <c r="H75"/>
  <c r="I67" i="1"/>
  <c r="I75" i="8" s="1"/>
  <c r="H214"/>
  <c r="I261" i="1"/>
  <c r="I214" i="8" s="1"/>
  <c r="I141" i="1"/>
  <c r="I74" i="8" s="1"/>
  <c r="H141"/>
  <c r="I180" i="1"/>
  <c r="I141" i="8" s="1"/>
  <c r="I85" i="1"/>
  <c r="I92" i="8" s="1"/>
  <c r="H92"/>
  <c r="I251" i="1"/>
  <c r="H49" i="8"/>
  <c r="H149"/>
  <c r="I76" i="1"/>
  <c r="I82"/>
  <c r="I196" i="8" s="1"/>
  <c r="H196"/>
  <c r="H156"/>
  <c r="I240" i="1"/>
  <c r="I156" i="8" s="1"/>
  <c r="H197"/>
  <c r="I124" i="1"/>
  <c r="H183" i="8"/>
  <c r="I187" i="1"/>
  <c r="I221" i="8" s="1"/>
  <c r="H188"/>
  <c r="I307" i="1"/>
  <c r="I96" i="8" s="1"/>
  <c r="H162"/>
  <c r="I214" i="1"/>
  <c r="I158" i="8" s="1"/>
  <c r="H67"/>
  <c r="I270" i="1"/>
  <c r="H90" i="8"/>
  <c r="I250" i="1"/>
  <c r="I73" i="8" s="1"/>
  <c r="I94" i="1"/>
  <c r="H79" i="8"/>
  <c r="H5"/>
  <c r="H116"/>
  <c r="H186"/>
  <c r="H175"/>
  <c r="I281" i="1"/>
  <c r="I175" i="8" s="1"/>
  <c r="H176"/>
  <c r="I164" i="1"/>
  <c r="I176" i="8" s="1"/>
  <c r="I8" i="1"/>
  <c r="I28" i="8" s="1"/>
  <c r="H28"/>
  <c r="I203" i="1"/>
  <c r="I37" i="8" s="1"/>
  <c r="H37"/>
  <c r="H122"/>
  <c r="I113" i="1"/>
  <c r="I122" i="8" s="1"/>
  <c r="H173"/>
  <c r="I249" i="1"/>
  <c r="H178" i="8"/>
  <c r="I163" i="1"/>
  <c r="I7"/>
  <c r="I199" i="8" s="1"/>
  <c r="H199"/>
  <c r="H195"/>
  <c r="I49" i="1"/>
  <c r="I195" i="8" s="1"/>
  <c r="H50"/>
  <c r="I253" i="1"/>
  <c r="H97" i="8"/>
  <c r="I71" i="1"/>
  <c r="I206"/>
  <c r="I33" i="8" s="1"/>
  <c r="H103"/>
  <c r="H150"/>
  <c r="I91" i="1"/>
  <c r="I150" i="8" s="1"/>
  <c r="H182"/>
  <c r="I24" i="1"/>
  <c r="H140" i="8"/>
  <c r="I96" i="1"/>
  <c r="I140" i="8" s="1"/>
  <c r="H65"/>
  <c r="I275" i="1"/>
  <c r="I65" i="8" s="1"/>
  <c r="H133"/>
  <c r="I257" i="1"/>
  <c r="I133" i="8" s="1"/>
  <c r="I15" i="1"/>
  <c r="I53" i="8" s="1"/>
  <c r="H121"/>
  <c r="H52"/>
  <c r="I58" i="1"/>
  <c r="I52" i="8" s="1"/>
  <c r="H87"/>
  <c r="I309" i="1"/>
  <c r="H154" i="8"/>
  <c r="I162" i="1"/>
  <c r="I154" i="8" s="1"/>
  <c r="I216" i="1"/>
  <c r="H155" i="8"/>
  <c r="I40" i="1"/>
  <c r="I155" i="8" s="1"/>
  <c r="I143" i="1"/>
  <c r="I102" i="8" s="1"/>
  <c r="H102"/>
  <c r="I293" i="1"/>
  <c r="H126" i="8"/>
  <c r="H161"/>
  <c r="I119" i="1"/>
  <c r="I161" i="8" s="1"/>
  <c r="H135"/>
  <c r="I242" i="1"/>
  <c r="H125" i="8"/>
  <c r="I63" i="1"/>
  <c r="I125" i="8" s="1"/>
  <c r="H109"/>
  <c r="I145" i="1"/>
  <c r="I109" i="8" s="1"/>
  <c r="H128"/>
  <c r="I19" i="1"/>
  <c r="I55" i="8" s="1"/>
  <c r="H95"/>
  <c r="I315" i="1"/>
  <c r="I296"/>
  <c r="I160" i="8" s="1"/>
  <c r="H160"/>
  <c r="H190"/>
  <c r="I122" i="1"/>
  <c r="I190" i="8" s="1"/>
  <c r="I48" i="1"/>
  <c r="I35" i="8" s="1"/>
  <c r="H35"/>
  <c r="H80"/>
  <c r="I112" i="1"/>
  <c r="I35"/>
  <c r="I220" i="8" s="1"/>
  <c r="H220"/>
  <c r="I265" i="1"/>
  <c r="I93" i="8" s="1"/>
  <c r="H93"/>
  <c r="I23" i="1"/>
  <c r="I84" i="8" s="1"/>
  <c r="H84"/>
  <c r="H113"/>
  <c r="I54" i="1"/>
  <c r="I113" i="8" s="1"/>
  <c r="H148"/>
  <c r="I243" i="1"/>
  <c r="I148" i="8" s="1"/>
  <c r="I194" i="1"/>
  <c r="I139" i="8" s="1"/>
  <c r="H139"/>
  <c r="H120"/>
  <c r="I185" i="1"/>
  <c r="H131" i="8"/>
  <c r="I26" i="1"/>
  <c r="I131" i="8" s="1"/>
  <c r="I20" i="1"/>
  <c r="I171" i="8" s="1"/>
  <c r="H222"/>
  <c r="H212"/>
  <c r="I6" l="1"/>
  <c r="I50"/>
  <c r="I173"/>
  <c r="I49"/>
  <c r="I143"/>
  <c r="I100"/>
  <c r="I32"/>
  <c r="I188"/>
  <c r="I106"/>
  <c r="I183"/>
  <c r="I59"/>
  <c r="I172"/>
  <c r="I207"/>
  <c r="I151"/>
  <c r="I72"/>
  <c r="I62"/>
  <c r="I101"/>
  <c r="I111"/>
  <c r="I114"/>
  <c r="I209"/>
  <c r="I134"/>
  <c r="I126"/>
  <c r="I166"/>
  <c r="I115"/>
  <c r="I189"/>
  <c r="I181"/>
  <c r="I80"/>
  <c r="I95"/>
  <c r="I97"/>
  <c r="I87"/>
  <c r="I167"/>
  <c r="I182"/>
  <c r="I204"/>
  <c r="I147"/>
  <c r="I202"/>
  <c r="I67"/>
  <c r="I123"/>
  <c r="I159"/>
  <c r="I68"/>
  <c r="I129"/>
  <c r="I130"/>
  <c r="I81"/>
  <c r="I27"/>
  <c r="I58"/>
  <c r="I104"/>
  <c r="I201"/>
  <c r="I56"/>
  <c r="I54"/>
  <c r="I145"/>
  <c r="I118"/>
  <c r="I89"/>
  <c r="I163"/>
  <c r="I79"/>
  <c r="I137"/>
  <c r="I135"/>
  <c r="I168"/>
  <c r="I128"/>
  <c r="I157"/>
  <c r="I71"/>
  <c r="I178"/>
  <c r="I121"/>
  <c r="I103"/>
  <c r="I30"/>
  <c r="I149"/>
  <c r="I34"/>
  <c r="I210"/>
  <c r="I31"/>
  <c r="I69"/>
  <c r="I117"/>
  <c r="I138"/>
  <c r="I88"/>
  <c r="I191"/>
  <c r="I132"/>
  <c r="I94"/>
  <c r="I5"/>
  <c r="I61"/>
  <c r="I29"/>
  <c r="I120"/>
</calcChain>
</file>

<file path=xl/sharedStrings.xml><?xml version="1.0" encoding="utf-8"?>
<sst xmlns="http://schemas.openxmlformats.org/spreadsheetml/2006/main" count="6389" uniqueCount="1777">
  <si>
    <t>puzzle 1500</t>
  </si>
  <si>
    <t>gry planszowe</t>
  </si>
  <si>
    <t>karty Grunwald</t>
  </si>
  <si>
    <t>parawan plażowy</t>
  </si>
  <si>
    <t>dla KOBIET</t>
  </si>
  <si>
    <t>puchar+lokosuszarka</t>
  </si>
  <si>
    <t>gry komplet</t>
  </si>
  <si>
    <t>puzzle 1000</t>
  </si>
  <si>
    <t>dla JUNIORÓW</t>
  </si>
  <si>
    <t>puchar+telefon kom.</t>
  </si>
  <si>
    <t>puzzle 500</t>
  </si>
  <si>
    <t>suma</t>
  </si>
  <si>
    <t>NAGRODY</t>
  </si>
  <si>
    <t>Sąd turniejowy</t>
  </si>
  <si>
    <t>Niezrzeszeni</t>
  </si>
  <si>
    <t>w tym</t>
  </si>
  <si>
    <t>Katowice</t>
  </si>
  <si>
    <t>Tychy</t>
  </si>
  <si>
    <t>Rybnik</t>
  </si>
  <si>
    <t>Zabrze</t>
  </si>
  <si>
    <t>Opole</t>
  </si>
  <si>
    <t>Gdańsk</t>
  </si>
  <si>
    <t>Goście</t>
  </si>
  <si>
    <t>stołów</t>
  </si>
  <si>
    <t>Wielkopolska</t>
  </si>
  <si>
    <t>Pomorze</t>
  </si>
  <si>
    <t>NAGRODY  EKSRA</t>
  </si>
  <si>
    <t>puchar dla najmłodzego juniora</t>
  </si>
  <si>
    <t>puchar dla najstarszego zawodnika</t>
  </si>
  <si>
    <t>puchar dla najlepszego zawodnika Gminy Sierakowice</t>
  </si>
  <si>
    <t>odtwarzacz DVD dla najlepszego seniora</t>
  </si>
  <si>
    <t>pieniężna</t>
  </si>
  <si>
    <t>nazwisko imię</t>
  </si>
  <si>
    <t>Zdechlikiewicz Eugeniusz</t>
  </si>
  <si>
    <t>KWK 1 MAJA Wodzisław Śl.</t>
  </si>
  <si>
    <t>s</t>
  </si>
  <si>
    <t>Dąbrowski Mateusz</t>
  </si>
  <si>
    <t>j</t>
  </si>
  <si>
    <t>Bianga Edward</t>
  </si>
  <si>
    <t>KS KRAJNA Złotów</t>
  </si>
  <si>
    <t>m</t>
  </si>
  <si>
    <t>Gajda Piotr</t>
  </si>
  <si>
    <t>LKS FORTECA Świerklany</t>
  </si>
  <si>
    <t>Zacha Stefan</t>
  </si>
  <si>
    <t>KS POLONIA Niewiadom</t>
  </si>
  <si>
    <t>Boczek Marian</t>
  </si>
  <si>
    <t>FALA Świekatowo</t>
  </si>
  <si>
    <t>Helis Adam</t>
  </si>
  <si>
    <t>WALET Pawłowice</t>
  </si>
  <si>
    <t>LKS Lyski</t>
  </si>
  <si>
    <t>Wawoczny Mirosław</t>
  </si>
  <si>
    <t>DK  Rybnik-Chwałowice NSZZ SOLIDARNOŚĆ</t>
  </si>
  <si>
    <t>Szatkowski Leszek</t>
  </si>
  <si>
    <t>Gajda Bolesław</t>
  </si>
  <si>
    <t>Urbanek Józef</t>
  </si>
  <si>
    <t>ISKRA Rybnik</t>
  </si>
  <si>
    <t>Delung Krzysztof</t>
  </si>
  <si>
    <t>AMICUS KWK STASZIC Katowice</t>
  </si>
  <si>
    <t>Wojaczek Łukasz</t>
  </si>
  <si>
    <t>Tetla Marian</t>
  </si>
  <si>
    <t>WISUS Żory</t>
  </si>
  <si>
    <t>Wieczorek Antoni</t>
  </si>
  <si>
    <t>DDK Brzeziny Śl.</t>
  </si>
  <si>
    <t>Fizia Józef</t>
  </si>
  <si>
    <t>Szindler Henryk</t>
  </si>
  <si>
    <t>S.C. STRAŻAK Głożyny</t>
  </si>
  <si>
    <t>Czapla Henryk</t>
  </si>
  <si>
    <t>JUBILAT Jastrzębie</t>
  </si>
  <si>
    <t>Szober Andrzej</t>
  </si>
  <si>
    <t>GRIN Siemianowice Śl.</t>
  </si>
  <si>
    <t>Balcar Krystian</t>
  </si>
  <si>
    <t>WOKiR Połomia</t>
  </si>
  <si>
    <t>Świerkot Eugeniusz</t>
  </si>
  <si>
    <t>JARDEX WDK Szczejkowice</t>
  </si>
  <si>
    <t>Szczepaniak Wojciech</t>
  </si>
  <si>
    <t>BOMBAJKA Klimzowiec Chorzów</t>
  </si>
  <si>
    <t>Dziewior Andrzej</t>
  </si>
  <si>
    <t>KS GÓRNIK Boguszowice</t>
  </si>
  <si>
    <t>Pawela Andrzej</t>
  </si>
  <si>
    <t>Śmieja Roman</t>
  </si>
  <si>
    <t>Duda Edward</t>
  </si>
  <si>
    <t>Węglorz Bolesław</t>
  </si>
  <si>
    <t>EMERYT Kobyla</t>
  </si>
  <si>
    <t>06 KLEOFAS Katowice</t>
  </si>
  <si>
    <t>Domagała Zbigniew</t>
  </si>
  <si>
    <t>Uryga Lesław</t>
  </si>
  <si>
    <t>WOK Gołkowice</t>
  </si>
  <si>
    <t>Rejter Zbigniew</t>
  </si>
  <si>
    <t>CHEMIK Siemianowice Śl.</t>
  </si>
  <si>
    <t>Kwaśniak Jerzy</t>
  </si>
  <si>
    <t>Tomaszewski Bolesław</t>
  </si>
  <si>
    <t>Szymała Tomasz</t>
  </si>
  <si>
    <t>Pypłacz Erwin</t>
  </si>
  <si>
    <t>Czuga Benedykt</t>
  </si>
  <si>
    <t>PIAST Leszczyny</t>
  </si>
  <si>
    <t>Szulik Mirosław</t>
  </si>
  <si>
    <t>Strzelecki Włodzimierz</t>
  </si>
  <si>
    <t>Przybylski Henryk</t>
  </si>
  <si>
    <t>Grodoń Joachim</t>
  </si>
  <si>
    <t>Salamon Adam</t>
  </si>
  <si>
    <t>Stawinoga Otto</t>
  </si>
  <si>
    <t>Łączniak Damian</t>
  </si>
  <si>
    <t>Ciastowicz Wojciech</t>
  </si>
  <si>
    <t>Wojaczek Klaudiusz</t>
  </si>
  <si>
    <t>Staniek Eugeniusz</t>
  </si>
  <si>
    <t>Pietrzyk Franciszek</t>
  </si>
  <si>
    <t>Buchalik Alfons</t>
  </si>
  <si>
    <t>Szewczyk Mirosław</t>
  </si>
  <si>
    <t>S.C. HERKULES Rydułtowy</t>
  </si>
  <si>
    <t>Sobik Roman</t>
  </si>
  <si>
    <t>Piekarski Bogusław</t>
  </si>
  <si>
    <t>Boryś Dariusz</t>
  </si>
  <si>
    <t>Swaczyna Rudolf</t>
  </si>
  <si>
    <t>Słomka Erwin</t>
  </si>
  <si>
    <t>Orel Dariusz</t>
  </si>
  <si>
    <t>Bogusławski Stanisław</t>
  </si>
  <si>
    <t>Broża Rudolf</t>
  </si>
  <si>
    <t>Michalak Marek</t>
  </si>
  <si>
    <t>Gajda Monika</t>
  </si>
  <si>
    <t>Rduch Stanisław</t>
  </si>
  <si>
    <t>Wojciechowski Zbigniew</t>
  </si>
  <si>
    <t>Markiewicz Leszek</t>
  </si>
  <si>
    <t>OK ANDALUZJA Piekary Śl.</t>
  </si>
  <si>
    <t>Baszczok Gerard</t>
  </si>
  <si>
    <t>Ryt Edward</t>
  </si>
  <si>
    <t>Lorenz Leonard</t>
  </si>
  <si>
    <t>Bartosik Wojciech</t>
  </si>
  <si>
    <t>Przynicki Rajnard</t>
  </si>
  <si>
    <t>Rudziński Piotr</t>
  </si>
  <si>
    <t>Lissy Andrzej</t>
  </si>
  <si>
    <t>Abramek Zdzisław</t>
  </si>
  <si>
    <t>MOK GUIDO Zabrze</t>
  </si>
  <si>
    <t>Roter Eugeniusz</t>
  </si>
  <si>
    <t>Kurzaczek Piotr</t>
  </si>
  <si>
    <t>Adamczyk Jan</t>
  </si>
  <si>
    <t>Płaczek Ryszard</t>
  </si>
  <si>
    <t>Rezner Adam</t>
  </si>
  <si>
    <t>Głowski Marek</t>
  </si>
  <si>
    <t>LKS JEDNOŚĆ 32 Przyszowice</t>
  </si>
  <si>
    <t>Plutka Krystian</t>
  </si>
  <si>
    <t>Świtała Franciszek</t>
  </si>
  <si>
    <t>Antończyk Józef</t>
  </si>
  <si>
    <t>LWSM Knurów</t>
  </si>
  <si>
    <t>Pielacz Marian</t>
  </si>
  <si>
    <t>Pudło Krzysztof</t>
  </si>
  <si>
    <t>Synowiec Leonard</t>
  </si>
  <si>
    <t>Karbowski Jan</t>
  </si>
  <si>
    <t>Wojaczek Antoni</t>
  </si>
  <si>
    <t>Polok Franciszek</t>
  </si>
  <si>
    <t>Bodaszewski Edward</t>
  </si>
  <si>
    <t>Bartoszek Roman</t>
  </si>
  <si>
    <t>Orawski Alfred</t>
  </si>
  <si>
    <t>Podkowik Robert</t>
  </si>
  <si>
    <t>Anioł Rudolf</t>
  </si>
  <si>
    <t>Bazylkiewicz Andrzej</t>
  </si>
  <si>
    <t>Nieroda Julian</t>
  </si>
  <si>
    <t>Płoszaj Mirosław</t>
  </si>
  <si>
    <t>Boruta Kurt</t>
  </si>
  <si>
    <t>Neuman Tadeusz</t>
  </si>
  <si>
    <t>Szeliga Marta</t>
  </si>
  <si>
    <t>k</t>
  </si>
  <si>
    <t>Mucha Bronisław</t>
  </si>
  <si>
    <t>WOK Skrzyszów</t>
  </si>
  <si>
    <t>Golec Jan</t>
  </si>
  <si>
    <t>MDK Zawodzie</t>
  </si>
  <si>
    <t>Brola Henryk</t>
  </si>
  <si>
    <t>Mrozek Marian</t>
  </si>
  <si>
    <t>Pawlus Stanisław</t>
  </si>
  <si>
    <t>Gorczyca Bogdan</t>
  </si>
  <si>
    <t>GÓRNIK Wesoła</t>
  </si>
  <si>
    <t>Bryła Ryszard</t>
  </si>
  <si>
    <t>Bartas Piotr</t>
  </si>
  <si>
    <t>Pawlas Mariusz</t>
  </si>
  <si>
    <t>Liebig Czesław</t>
  </si>
  <si>
    <t>Czernikarz Andrzej</t>
  </si>
  <si>
    <t>Kołodziejczyk Krzysztof</t>
  </si>
  <si>
    <t>Biernacki Zdzisław</t>
  </si>
  <si>
    <t>LECH Kędzierzyn-Koźle</t>
  </si>
  <si>
    <t>Grzywaczyk Piotr</t>
  </si>
  <si>
    <t>GWAREK BOLINA KWK WIECZOREK Katowice</t>
  </si>
  <si>
    <t>Beczała Andrzej</t>
  </si>
  <si>
    <t>Bryłka Ernest</t>
  </si>
  <si>
    <t>DOKiS Dobrodzień</t>
  </si>
  <si>
    <t>Jakubowski Marcin</t>
  </si>
  <si>
    <t>Tychy M.</t>
  </si>
  <si>
    <t>FLOREK Świętochłowice</t>
  </si>
  <si>
    <t>Famula Alfons</t>
  </si>
  <si>
    <t>Jabłoński Paweł</t>
  </si>
  <si>
    <t>KS MOSiR Cieszyn</t>
  </si>
  <si>
    <t>Dybowski Leopold</t>
  </si>
  <si>
    <t>GOSiT Zawadzkie</t>
  </si>
  <si>
    <t>Gajdzik Piotr</t>
  </si>
  <si>
    <t>JORDAN Kończyce Zabrze</t>
  </si>
  <si>
    <t>CEZAB Piasek</t>
  </si>
  <si>
    <t>Piątek Marek</t>
  </si>
  <si>
    <t>Kania Andrzej</t>
  </si>
  <si>
    <t>Buczkowski Czesław</t>
  </si>
  <si>
    <t>Samol Krzysztof</t>
  </si>
  <si>
    <t>NITRON Krupski Młyn</t>
  </si>
  <si>
    <t>Kostrzewa Zbigniew</t>
  </si>
  <si>
    <t>Gierszendorf Bogdan</t>
  </si>
  <si>
    <t>Ciwis Teodor</t>
  </si>
  <si>
    <t>SK Wyry</t>
  </si>
  <si>
    <t>Matuszek Jerzy</t>
  </si>
  <si>
    <t>Kosiec Zbigniew</t>
  </si>
  <si>
    <t>Glogowski Alojzy</t>
  </si>
  <si>
    <t>Czarnynoga Paweł</t>
  </si>
  <si>
    <t>Grela Alfred</t>
  </si>
  <si>
    <t>Żogała Tadeusz</t>
  </si>
  <si>
    <t>Czauderna Krzysztof</t>
  </si>
  <si>
    <t>Morawiec Jacek</t>
  </si>
  <si>
    <t>Klub Skata Zajazd Krapkowice</t>
  </si>
  <si>
    <t>Górecki Krzysztof</t>
  </si>
  <si>
    <t>Gryszczyk Józef</t>
  </si>
  <si>
    <t>Dąbrowski Leszek</t>
  </si>
  <si>
    <t>Respondek Jan</t>
  </si>
  <si>
    <t>Gojny Stanisław</t>
  </si>
  <si>
    <t>Grzywczak Piotr</t>
  </si>
  <si>
    <t>Wojtala Piotr</t>
  </si>
  <si>
    <t>Rożeński Ryszard</t>
  </si>
  <si>
    <t>Glac Józef</t>
  </si>
  <si>
    <t>Wroblowski Stefan</t>
  </si>
  <si>
    <t>Błażek Piotr</t>
  </si>
  <si>
    <t>Stanulla Jerzy</t>
  </si>
  <si>
    <t>DK STRZELEC Strzelce Opolskie</t>
  </si>
  <si>
    <t>Gembalczyk Stanisław</t>
  </si>
  <si>
    <t>Szier Mirosław</t>
  </si>
  <si>
    <t>DĄBKI Mościska</t>
  </si>
  <si>
    <t>Świtała Antoni</t>
  </si>
  <si>
    <t>Gebauer Stanisław</t>
  </si>
  <si>
    <t>Guzik Władysław</t>
  </si>
  <si>
    <t>Drzyzga Janusz</t>
  </si>
  <si>
    <t>Wieja Piotr</t>
  </si>
  <si>
    <t>Gawron Bogdan</t>
  </si>
  <si>
    <t>Jakubczak Henryk</t>
  </si>
  <si>
    <t>Dygdałowicz Maciej</t>
  </si>
  <si>
    <t>Wyszkowski Marek</t>
  </si>
  <si>
    <t>Gawełczyk Bronisław</t>
  </si>
  <si>
    <t>Jaworski Krystian</t>
  </si>
  <si>
    <t>Faruga Jan</t>
  </si>
  <si>
    <t>TS Pszczyna</t>
  </si>
  <si>
    <t>Gałązka Eugeniusz</t>
  </si>
  <si>
    <t>Wojnowski Adam</t>
  </si>
  <si>
    <t>Foryś Wacław</t>
  </si>
  <si>
    <t>Bryła Artur</t>
  </si>
  <si>
    <t>SKAT Lubliniec</t>
  </si>
  <si>
    <t>Kubas Janusz</t>
  </si>
  <si>
    <t>Maciaszek Leszek</t>
  </si>
  <si>
    <t>Goc Jan</t>
  </si>
  <si>
    <t>NADWIŚLAN Góra</t>
  </si>
  <si>
    <t>Frysztacki Aleksander</t>
  </si>
  <si>
    <t>Kieroński Andrzej</t>
  </si>
  <si>
    <t>Gruca Jan</t>
  </si>
  <si>
    <t>Majka Eugeniusz</t>
  </si>
  <si>
    <t>Klima Piotr</t>
  </si>
  <si>
    <t>Gryzło Stanisław</t>
  </si>
  <si>
    <t>Dzierżawa Zygmunt</t>
  </si>
  <si>
    <t>Mączka Jarosław</t>
  </si>
  <si>
    <t>Zielonka Emil</t>
  </si>
  <si>
    <t>TĘCZA Tychy</t>
  </si>
  <si>
    <t>Herman Paweł</t>
  </si>
  <si>
    <t>Rybka Edward</t>
  </si>
  <si>
    <t>Oślizło Zygmunt</t>
  </si>
  <si>
    <t>Staniewski Krzysztof</t>
  </si>
  <si>
    <t>PIEKUŚ SUBLE Tychy</t>
  </si>
  <si>
    <t>Drob Henryk</t>
  </si>
  <si>
    <t>Rączkowski Mieczysław</t>
  </si>
  <si>
    <t>Dudek Paweł</t>
  </si>
  <si>
    <t>Łapa Henryk</t>
  </si>
  <si>
    <t>Michalak Zenon</t>
  </si>
  <si>
    <t>LZS Ligota Dolna</t>
  </si>
  <si>
    <t>Pietrzyk Andrzej</t>
  </si>
  <si>
    <t>Ostrowski Tadeusz</t>
  </si>
  <si>
    <t>ZAGŁOBA Tychy</t>
  </si>
  <si>
    <t>Janosz Emanuel</t>
  </si>
  <si>
    <t>Lurka Andrzej</t>
  </si>
  <si>
    <t>Płaszczyk Kazimierz</t>
  </si>
  <si>
    <t>Lampa Stefan</t>
  </si>
  <si>
    <t>Klemensiewicz Jan</t>
  </si>
  <si>
    <t>Kaszuba Piotr</t>
  </si>
  <si>
    <t>Olszewski Michał</t>
  </si>
  <si>
    <t>Klenczar Stanisław</t>
  </si>
  <si>
    <t>Szeliga Jakub</t>
  </si>
  <si>
    <t>Mordak Mariusz</t>
  </si>
  <si>
    <t>Kolonko Grzegorz</t>
  </si>
  <si>
    <t>Jaworek Henryk</t>
  </si>
  <si>
    <t>Pajonk Marek</t>
  </si>
  <si>
    <t>Janko Paweł</t>
  </si>
  <si>
    <t>U JANA Tychy</t>
  </si>
  <si>
    <t>Kołodziejczyk Adam</t>
  </si>
  <si>
    <t>Zowada Kazimierz</t>
  </si>
  <si>
    <t>KWK WUJEK Katowice</t>
  </si>
  <si>
    <t>SKAT KLUB Kobiór</t>
  </si>
  <si>
    <t>Beberok Józef</t>
  </si>
  <si>
    <t>Goncerzewicz Roman</t>
  </si>
  <si>
    <t>Zaic Grzegorz</t>
  </si>
  <si>
    <t>Piekuś Artur</t>
  </si>
  <si>
    <t>Dubiel Zbigniew</t>
  </si>
  <si>
    <t>Wątroba Zbigniew</t>
  </si>
  <si>
    <t>KS CHSM Chorzów</t>
  </si>
  <si>
    <t>Kowalski Jerzy</t>
  </si>
  <si>
    <t>Mozes Jerzy</t>
  </si>
  <si>
    <t>S.C. CZARNI Gorzyce</t>
  </si>
  <si>
    <t>Czakaj Franciszek</t>
  </si>
  <si>
    <t>LZS Leśnica</t>
  </si>
  <si>
    <t>Warecki Bernard</t>
  </si>
  <si>
    <t>SILESIA Tarnowskie Góry</t>
  </si>
  <si>
    <t>Grochowiec Jan</t>
  </si>
  <si>
    <t>Cebula Leonard</t>
  </si>
  <si>
    <t>RAMSCH Chrzowice</t>
  </si>
  <si>
    <t>Urbańczyk Stanisław</t>
  </si>
  <si>
    <t>Głowacki Roman</t>
  </si>
  <si>
    <t>Michalik Arkadiusz</t>
  </si>
  <si>
    <t>Bonk Walter</t>
  </si>
  <si>
    <t>Trzewik Wojciech</t>
  </si>
  <si>
    <t>Bilgoń Jan</t>
  </si>
  <si>
    <t>Menżyk Erwin</t>
  </si>
  <si>
    <t>Brand Roman</t>
  </si>
  <si>
    <t>Tkocz Mieczysław</t>
  </si>
  <si>
    <t>SK BARBARA Chorzów</t>
  </si>
  <si>
    <t>Borko Grzegorz</t>
  </si>
  <si>
    <t>Maziarczyk Władysław</t>
  </si>
  <si>
    <t>Paulus Ewald</t>
  </si>
  <si>
    <t>Szeliga Stanisław</t>
  </si>
  <si>
    <t>Grolik Adam</t>
  </si>
  <si>
    <t>Mainka Henryk</t>
  </si>
  <si>
    <t>Wróbel Eugeniusz</t>
  </si>
  <si>
    <t>Harupa Marek</t>
  </si>
  <si>
    <t>Latocha Eugeniusz</t>
  </si>
  <si>
    <t>Oślizlok Roman</t>
  </si>
  <si>
    <t>Dąbrowski Andrzej</t>
  </si>
  <si>
    <t>Molenda Andrzej</t>
  </si>
  <si>
    <t>Lamczyk Jerzy</t>
  </si>
  <si>
    <t>Ogierman Stanisław</t>
  </si>
  <si>
    <t>Winnicki Andrzej</t>
  </si>
  <si>
    <t>Krawczyk Jan</t>
  </si>
  <si>
    <t>Niemiec Zenon</t>
  </si>
  <si>
    <t>Synowiec Konrad</t>
  </si>
  <si>
    <t>Łapa Krystian</t>
  </si>
  <si>
    <t>Król Piotr</t>
  </si>
  <si>
    <t>Młoczek Jan</t>
  </si>
  <si>
    <t>Stęchły Janusz</t>
  </si>
  <si>
    <t>Ostrowska Krystyna</t>
  </si>
  <si>
    <t>Kostka Hubert</t>
  </si>
  <si>
    <t>Saternus Jerzy</t>
  </si>
  <si>
    <t>Pudełko Andrzej</t>
  </si>
  <si>
    <t>Kojtych Janina</t>
  </si>
  <si>
    <t>Czuga Przemysław</t>
  </si>
  <si>
    <t>Polak Andrzej</t>
  </si>
  <si>
    <t>Szopa Jerzy</t>
  </si>
  <si>
    <t>Knura Alojzy</t>
  </si>
  <si>
    <t>Marusiak Marian</t>
  </si>
  <si>
    <t>Polaczek Henryk</t>
  </si>
  <si>
    <t>Urzędowski Adam</t>
  </si>
  <si>
    <t>Kasparek Marian</t>
  </si>
  <si>
    <t>Łogasz Roman</t>
  </si>
  <si>
    <t>Ploch Norbert</t>
  </si>
  <si>
    <t>Konstanty Bolesław</t>
  </si>
  <si>
    <t>Łękawski Wiesław</t>
  </si>
  <si>
    <t>Pilch Eugeniusz</t>
  </si>
  <si>
    <t>Kozłowski Władysław</t>
  </si>
  <si>
    <t>Juraszek Adam</t>
  </si>
  <si>
    <t>Lubski Krzysztof</t>
  </si>
  <si>
    <t>Broda Helena</t>
  </si>
  <si>
    <t>Kruczek Henryk</t>
  </si>
  <si>
    <t>Lorenz Ryszard</t>
  </si>
  <si>
    <t>Piekarczyk Stanisław</t>
  </si>
  <si>
    <t>Kuczkowski Antoni</t>
  </si>
  <si>
    <t>Hajduczek Eugeniusz</t>
  </si>
  <si>
    <t>RELAKS Rzuchów</t>
  </si>
  <si>
    <t>Lech Stanisław</t>
  </si>
  <si>
    <t>Pawłowski Marek</t>
  </si>
  <si>
    <t>Maron Teofil</t>
  </si>
  <si>
    <t>Olszak Piotr</t>
  </si>
  <si>
    <t>Kwaśniok Jan</t>
  </si>
  <si>
    <t>Grabarczyk Henryk</t>
  </si>
  <si>
    <t>Raj Wacław</t>
  </si>
  <si>
    <t>Leszczyński Kazimierz</t>
  </si>
  <si>
    <t>Kufel Józef</t>
  </si>
  <si>
    <t>Morgała Henryk</t>
  </si>
  <si>
    <t>Lier Marian</t>
  </si>
  <si>
    <t>Dutkiewicz Edward</t>
  </si>
  <si>
    <t>Kral Adam</t>
  </si>
  <si>
    <t>Mocigemba Aleksandra</t>
  </si>
  <si>
    <t>Luberta Piotr</t>
  </si>
  <si>
    <t>Daniluk Kazimierz</t>
  </si>
  <si>
    <t>Schulz Stefan</t>
  </si>
  <si>
    <t>Misterek Ryszard</t>
  </si>
  <si>
    <t>Cyran Eugeniusz</t>
  </si>
  <si>
    <t>Kukuła Witold</t>
  </si>
  <si>
    <t>Dej Zenon</t>
  </si>
  <si>
    <t>Maciaszek Wiesław</t>
  </si>
  <si>
    <t>Cegiełka Józef</t>
  </si>
  <si>
    <t>Kiełkowski Marek</t>
  </si>
  <si>
    <t>Mesjasz Damian</t>
  </si>
  <si>
    <t>Magner Piotr</t>
  </si>
  <si>
    <t>Burdzik Ireneusz</t>
  </si>
  <si>
    <t>Kiełbasa Wiesław</t>
  </si>
  <si>
    <t>Maroński Jan</t>
  </si>
  <si>
    <t>Wojaczek Grzegorz</t>
  </si>
  <si>
    <t>Kałuża Zbigniew</t>
  </si>
  <si>
    <t>Łączniak Piotr</t>
  </si>
  <si>
    <t>Markefka Piotr</t>
  </si>
  <si>
    <t>Biernat Wiesław</t>
  </si>
  <si>
    <t>Kałuża Stanisław</t>
  </si>
  <si>
    <t>Płaza Franciszek</t>
  </si>
  <si>
    <t>Żuk Helena</t>
  </si>
  <si>
    <t>Kuźnik Józef</t>
  </si>
  <si>
    <t>Lubecka Ewa</t>
  </si>
  <si>
    <t>Łapuszek Marcin</t>
  </si>
  <si>
    <t>Górka Jerzy</t>
  </si>
  <si>
    <t>Michalski Roman</t>
  </si>
  <si>
    <t>Harazin Henryk</t>
  </si>
  <si>
    <t>Leśniewski Zdzisław</t>
  </si>
  <si>
    <t>Mral Zdzisław</t>
  </si>
  <si>
    <t>Hałacz Janusz</t>
  </si>
  <si>
    <t>Lampa Henryk</t>
  </si>
  <si>
    <t>Mrozek Roman</t>
  </si>
  <si>
    <t>Grzyb Józef</t>
  </si>
  <si>
    <t>Kurczyk Zenon</t>
  </si>
  <si>
    <t>Myrczik Józef</t>
  </si>
  <si>
    <t>Miarka Ludwik</t>
  </si>
  <si>
    <t>Knopik Józef</t>
  </si>
  <si>
    <t>Kudelski Grzegorz</t>
  </si>
  <si>
    <t>Myszka Janusz</t>
  </si>
  <si>
    <t>Morkisz Eugeniusz</t>
  </si>
  <si>
    <t>LKS Miedźna</t>
  </si>
  <si>
    <t>Cieślik Gerard</t>
  </si>
  <si>
    <t>Kraszewski Andrzej</t>
  </si>
  <si>
    <t>Nowak Edward</t>
  </si>
  <si>
    <t>Morkisz Krzysztof</t>
  </si>
  <si>
    <t>Trzeciakowski Jerzy</t>
  </si>
  <si>
    <t>Koźniewski Jan</t>
  </si>
  <si>
    <t>Noga Krzysztof</t>
  </si>
  <si>
    <t>Deptała Leon</t>
  </si>
  <si>
    <t>Kowalczyk Piotr</t>
  </si>
  <si>
    <t>Ochman Gotfryd</t>
  </si>
  <si>
    <t>Noras Wiktor</t>
  </si>
  <si>
    <t>Konowalski Arkadiusz</t>
  </si>
  <si>
    <t>Palica Piotr</t>
  </si>
  <si>
    <t>Norek Teofil</t>
  </si>
  <si>
    <t>Glied Joachim</t>
  </si>
  <si>
    <t>VICTORIA TRANZYT Chróścice</t>
  </si>
  <si>
    <t>Kokot Eugeniusz</t>
  </si>
  <si>
    <t>Pasieka Grzegorz</t>
  </si>
  <si>
    <t>Kędzia Stanisław</t>
  </si>
  <si>
    <t>Kiciński Jerzy</t>
  </si>
  <si>
    <t>Pacholczyk Piotr</t>
  </si>
  <si>
    <t>Kornek Franciszek</t>
  </si>
  <si>
    <t>Jaworek Andrzej</t>
  </si>
  <si>
    <t>Pieczka Józef</t>
  </si>
  <si>
    <t>Paździor Tomasz</t>
  </si>
  <si>
    <t>Koziorowski Marian</t>
  </si>
  <si>
    <t>Jacek Rudolf</t>
  </si>
  <si>
    <t>Pietrek Adam</t>
  </si>
  <si>
    <t>Piekorz Czesław</t>
  </si>
  <si>
    <t>Warner Piotr</t>
  </si>
  <si>
    <t>Hozakowski Henryk</t>
  </si>
  <si>
    <t>Pisarek Rafał</t>
  </si>
  <si>
    <t>Margos Otmar</t>
  </si>
  <si>
    <t>Piwowarek Henryk</t>
  </si>
  <si>
    <t>Rozmus Eugeniusz</t>
  </si>
  <si>
    <t>Młynek Gerard</t>
  </si>
  <si>
    <t>Hefeman Andrzej</t>
  </si>
  <si>
    <t>Pluta Jerzy</t>
  </si>
  <si>
    <t>Morawiec Bronisław</t>
  </si>
  <si>
    <t>Pogorzałek Piotr</t>
  </si>
  <si>
    <t>Sitko Leonardo</t>
  </si>
  <si>
    <t>Nowak Jan</t>
  </si>
  <si>
    <t>Goworek Zbigniew</t>
  </si>
  <si>
    <t>Rogoziński Kazimierz</t>
  </si>
  <si>
    <t>Skotnica Alojzy</t>
  </si>
  <si>
    <t>Odelga Konrad</t>
  </si>
  <si>
    <t>Ganc Marian</t>
  </si>
  <si>
    <t>Sikora Henryk</t>
  </si>
  <si>
    <t>Skrzypczyk Henryk</t>
  </si>
  <si>
    <t>Piątek Marcin</t>
  </si>
  <si>
    <t>Frysztacki Waldemar</t>
  </si>
  <si>
    <t>Skowron Dariusz</t>
  </si>
  <si>
    <t>Lodek Edward</t>
  </si>
  <si>
    <t>Skuczik Paweł</t>
  </si>
  <si>
    <t>Sobczuk Artur</t>
  </si>
  <si>
    <t>Pietruszka Herbert</t>
  </si>
  <si>
    <t>Fleischer Grzegorz</t>
  </si>
  <si>
    <t>Wolny Bogumił</t>
  </si>
  <si>
    <t>Sornek Krzysztof</t>
  </si>
  <si>
    <t>Pijanka Andrzej</t>
  </si>
  <si>
    <t>Feit Ryszard</t>
  </si>
  <si>
    <t>Pudełek Józef</t>
  </si>
  <si>
    <t>Dudek Wiesław</t>
  </si>
  <si>
    <t>Starzak Krzysztof</t>
  </si>
  <si>
    <t>Zaremba Tadeusz</t>
  </si>
  <si>
    <t>Stępniak Zbigniew</t>
  </si>
  <si>
    <t>Dąbrowski Marian</t>
  </si>
  <si>
    <t>Jaworek Józef</t>
  </si>
  <si>
    <t>Bogucki Zygmunt</t>
  </si>
  <si>
    <t>Antończyk Czesław</t>
  </si>
  <si>
    <t>Tabath Damian</t>
  </si>
  <si>
    <t>Szimber Andrzej</t>
  </si>
  <si>
    <t>Mietelski Zdzisław</t>
  </si>
  <si>
    <t>Widera Artur</t>
  </si>
  <si>
    <t>Tomecki Czesław</t>
  </si>
  <si>
    <t>Szymski Marcin</t>
  </si>
  <si>
    <t>Czypionka Piotr</t>
  </si>
  <si>
    <t>Szumski Zbigniew</t>
  </si>
  <si>
    <t>Wodniok Bernard</t>
  </si>
  <si>
    <t>Pikos Antoni</t>
  </si>
  <si>
    <t>Waloszyński Ernest</t>
  </si>
  <si>
    <t>Roskosz Adrian</t>
  </si>
  <si>
    <t>Bucka Ewa</t>
  </si>
  <si>
    <t>Jabłoński Jacenty</t>
  </si>
  <si>
    <t>Buciak Zbigniew</t>
  </si>
  <si>
    <t>Chodzicki Julian</t>
  </si>
  <si>
    <t>Tabak Henryk</t>
  </si>
  <si>
    <t>Wójcik Stefan</t>
  </si>
  <si>
    <t>Skubała Roman</t>
  </si>
  <si>
    <t>Czmok Wiktor</t>
  </si>
  <si>
    <t>Tarabura Konrad</t>
  </si>
  <si>
    <t>Wróbel Jacek</t>
  </si>
  <si>
    <t>Farana Andrzej</t>
  </si>
  <si>
    <t>Grzyb Sebastian</t>
  </si>
  <si>
    <t>Tuczykont Bernard</t>
  </si>
  <si>
    <t>Zieliński Jacek</t>
  </si>
  <si>
    <t>Kukowka Henryk</t>
  </si>
  <si>
    <t>Bogocz Tadeusz</t>
  </si>
  <si>
    <t>Warzecha Ryszard</t>
  </si>
  <si>
    <t>Koziorowski Piotr</t>
  </si>
  <si>
    <t>Wąsik Marian</t>
  </si>
  <si>
    <t>Żołneczko Adam</t>
  </si>
  <si>
    <t>Banasik Henryk</t>
  </si>
  <si>
    <t>Bobla Rafał</t>
  </si>
  <si>
    <t>Bunar Kazimierz</t>
  </si>
  <si>
    <t>Lanuszny Jan</t>
  </si>
  <si>
    <t>Roner Marek</t>
  </si>
  <si>
    <t>Macioł Andrzej</t>
  </si>
  <si>
    <t>Sodzawiczny Dariusz</t>
  </si>
  <si>
    <t>Sodzawiczny Zbigniew</t>
  </si>
  <si>
    <t>Muszkiet Edward</t>
  </si>
  <si>
    <t>Zdanowski Leon</t>
  </si>
  <si>
    <t>Mazurkiewicz Jerzy</t>
  </si>
  <si>
    <t>Paniczek Dariusz</t>
  </si>
  <si>
    <t>Korzonek Aleksander</t>
  </si>
  <si>
    <t>Rajman Jan</t>
  </si>
  <si>
    <t>Widawski Adam</t>
  </si>
  <si>
    <t>Stryczek Józef</t>
  </si>
  <si>
    <t>Szyszka Grzegorz</t>
  </si>
  <si>
    <t>Tański Włodzimierz</t>
  </si>
  <si>
    <t>Kazek Jerzy</t>
  </si>
  <si>
    <t>Prauze Marian</t>
  </si>
  <si>
    <t>Michel Piotr</t>
  </si>
  <si>
    <t>Woźnik Henryk</t>
  </si>
  <si>
    <t>Zieliński Klaudiusz</t>
  </si>
  <si>
    <t>Tarasiuk Grzegorz</t>
  </si>
  <si>
    <t>Krzyszczyk Witold</t>
  </si>
  <si>
    <t>Grigowicz Maciej</t>
  </si>
  <si>
    <t>Kucharski Franciszek</t>
  </si>
  <si>
    <t>Michalik Roman</t>
  </si>
  <si>
    <t>Kosmela Jerzy</t>
  </si>
  <si>
    <t>Mucha Leszek</t>
  </si>
  <si>
    <t>Habryka Sebastian</t>
  </si>
  <si>
    <t>Brzoska Henryk</t>
  </si>
  <si>
    <t>Solik Witold</t>
  </si>
  <si>
    <t>Ciwis Wilhelm</t>
  </si>
  <si>
    <t>Pietrzyba Grzegorz</t>
  </si>
  <si>
    <t>Dragon Zygmunt</t>
  </si>
  <si>
    <t>Pająk Paweł</t>
  </si>
  <si>
    <t>Kantorski Julian</t>
  </si>
  <si>
    <t>Mutryn Krzysztof</t>
  </si>
  <si>
    <t>Molenda Jacek</t>
  </si>
  <si>
    <t>Giel Jan</t>
  </si>
  <si>
    <t>Rusecki Andrzej</t>
  </si>
  <si>
    <t>Rurański Roman</t>
  </si>
  <si>
    <t>Warzyński Stanisław</t>
  </si>
  <si>
    <t>Pająk Romuald</t>
  </si>
  <si>
    <t>Lampa Piotr</t>
  </si>
  <si>
    <t>Konowol Tomasz</t>
  </si>
  <si>
    <t>Leśków Michał</t>
  </si>
  <si>
    <t>Kwarciak Andrzej</t>
  </si>
  <si>
    <t>Tworuszka Grzegorz</t>
  </si>
  <si>
    <t>Mincer Piotr</t>
  </si>
  <si>
    <t>Grochla Piotr</t>
  </si>
  <si>
    <t>Profus Paweł</t>
  </si>
  <si>
    <t>Piec Stefan</t>
  </si>
  <si>
    <t>Wydera Sylwester</t>
  </si>
  <si>
    <t>Kałowy Henryk</t>
  </si>
  <si>
    <t>Waloszczyk Eugeniusz</t>
  </si>
  <si>
    <t>Gałęza Andrzej</t>
  </si>
  <si>
    <t>Pudlik Grzegorz</t>
  </si>
  <si>
    <t>Marciniak Marian</t>
  </si>
  <si>
    <t>Tabak Marian</t>
  </si>
  <si>
    <t>Lasoń Andrzej</t>
  </si>
  <si>
    <t>Sowa Piotr</t>
  </si>
  <si>
    <t>Borowczyk Romuald</t>
  </si>
  <si>
    <t>Broda Bartłomiej</t>
  </si>
  <si>
    <t>Berger Paweł</t>
  </si>
  <si>
    <t>Wojtyczka Ginter</t>
  </si>
  <si>
    <t>Sowa Walenty</t>
  </si>
  <si>
    <t>Błędniak Ireneusz</t>
  </si>
  <si>
    <t>Gattner Lothar</t>
  </si>
  <si>
    <t>Bednorz Ryszard</t>
  </si>
  <si>
    <t>Drzyzga Zbigniew</t>
  </si>
  <si>
    <t>Gondzik Sylwester</t>
  </si>
  <si>
    <t>Siczek Witold</t>
  </si>
  <si>
    <t>Kuchmacz Marcin</t>
  </si>
  <si>
    <t>Kroczek Roman</t>
  </si>
  <si>
    <t>Szczepaniak Zbigniew</t>
  </si>
  <si>
    <t>Polański Ernest</t>
  </si>
  <si>
    <t>Kochanek Ryszard</t>
  </si>
  <si>
    <t>Mol Jan</t>
  </si>
  <si>
    <t>Pilecki Mateusz</t>
  </si>
  <si>
    <t>Pędras Jan</t>
  </si>
  <si>
    <t>Klemens Józef</t>
  </si>
  <si>
    <t>Hornik Edward</t>
  </si>
  <si>
    <t>Więckowski Ireneusz</t>
  </si>
  <si>
    <t>Brzozowski Wojciech</t>
  </si>
  <si>
    <t>Bednorz Szymon</t>
  </si>
  <si>
    <t>Krzywoń Karol</t>
  </si>
  <si>
    <t>Krzywoń Paweł</t>
  </si>
  <si>
    <t>Kompała Henryk</t>
  </si>
  <si>
    <t>Krzywoń Jakub</t>
  </si>
  <si>
    <t>Rurański Zygmunt</t>
  </si>
  <si>
    <t>Berek Jan</t>
  </si>
  <si>
    <t>Gabryś Krzysztof</t>
  </si>
  <si>
    <t>Ulczok Adam</t>
  </si>
  <si>
    <t>Bąk Czesław</t>
  </si>
  <si>
    <t>Cholewiński Piotr</t>
  </si>
  <si>
    <t>Sobański Dionizy</t>
  </si>
  <si>
    <t>Piecuch Edward</t>
  </si>
  <si>
    <t>Widera Wawrzyniec</t>
  </si>
  <si>
    <t>Barczyk Roman</t>
  </si>
  <si>
    <t>Sosna Stanisław</t>
  </si>
  <si>
    <t>Niglus Edward</t>
  </si>
  <si>
    <t>Mazur Rajmund</t>
  </si>
  <si>
    <t>Rupik Paweł</t>
  </si>
  <si>
    <t>Sławik Leszek</t>
  </si>
  <si>
    <t>Więcek Jan</t>
  </si>
  <si>
    <t>Pilarski Marcin</t>
  </si>
  <si>
    <t>Samarzewski Paweł</t>
  </si>
  <si>
    <t>Mieszczak Zbigniew</t>
  </si>
  <si>
    <t>Franz Marian</t>
  </si>
  <si>
    <t>Brzeziński Władysław</t>
  </si>
  <si>
    <t>Wojciechowski Bolesław</t>
  </si>
  <si>
    <t>Osadnik Jan</t>
  </si>
  <si>
    <t>Lubas Robert</t>
  </si>
  <si>
    <t>Włodarczyk Leszek</t>
  </si>
  <si>
    <t>Kania Aleksander</t>
  </si>
  <si>
    <t>Dziedzic Klemens</t>
  </si>
  <si>
    <t>Dudek Arkadiusz</t>
  </si>
  <si>
    <t>Krok Jan</t>
  </si>
  <si>
    <t>Rzemyk Tadeusz</t>
  </si>
  <si>
    <t>Wilczek Andrzej</t>
  </si>
  <si>
    <t>Kubasik Marek</t>
  </si>
  <si>
    <t>Wszeborowski Dariusz</t>
  </si>
  <si>
    <t>Knas Marian</t>
  </si>
  <si>
    <t>Niewiadomski Grzegorz</t>
  </si>
  <si>
    <t>Olejnik Zygmunt</t>
  </si>
  <si>
    <t>Jendyczek Ginter</t>
  </si>
  <si>
    <t>Musioł Marek</t>
  </si>
  <si>
    <t>Bagiński Sebastian</t>
  </si>
  <si>
    <t>Serwatka Jan</t>
  </si>
  <si>
    <t>Zajdel Andrzej</t>
  </si>
  <si>
    <t>Babral Adam</t>
  </si>
  <si>
    <t>Sopata Andrzej</t>
  </si>
  <si>
    <t>Richert Eugeniusz</t>
  </si>
  <si>
    <t>Gansiniec Antoni</t>
  </si>
  <si>
    <t>Waniek Marian</t>
  </si>
  <si>
    <t>Rak Zbigniew</t>
  </si>
  <si>
    <t>Szydłowski Jarosław</t>
  </si>
  <si>
    <t>Byczek Rudolf</t>
  </si>
  <si>
    <t>Saternus Ludwik</t>
  </si>
  <si>
    <t>Hericht Jacek</t>
  </si>
  <si>
    <t>Pioskowik Roman</t>
  </si>
  <si>
    <t>Rogowski Ryszard</t>
  </si>
  <si>
    <t>Kopyciński Sławomir</t>
  </si>
  <si>
    <t>Rozmus Stanisław</t>
  </si>
  <si>
    <t>Przegendza Andrzej</t>
  </si>
  <si>
    <t>Kubeczko Błażej</t>
  </si>
  <si>
    <t>Lotawiec Marek</t>
  </si>
  <si>
    <t>Urbańczyk Andrzej</t>
  </si>
  <si>
    <t>Ryguła Robert</t>
  </si>
  <si>
    <t>Kula Henryk</t>
  </si>
  <si>
    <t>Wyroba Grzegorz</t>
  </si>
  <si>
    <t>Długi Joachim</t>
  </si>
  <si>
    <t>Jary Szczepan</t>
  </si>
  <si>
    <t>Chlebek Bogdan</t>
  </si>
  <si>
    <t>Mrzyk Franciszek</t>
  </si>
  <si>
    <t>Kocurek Grzegorz</t>
  </si>
  <si>
    <t>Zyga Bogdan</t>
  </si>
  <si>
    <t>Jarnot Edward</t>
  </si>
  <si>
    <t>Zalewa Władysław</t>
  </si>
  <si>
    <t>Ficek Józef</t>
  </si>
  <si>
    <t>Mielcarek Karol</t>
  </si>
  <si>
    <t>Barcik Jerzy</t>
  </si>
  <si>
    <t>Mizerski Zdzisław</t>
  </si>
  <si>
    <t>Laby Krzysztof</t>
  </si>
  <si>
    <t>Klima Helmut</t>
  </si>
  <si>
    <t>Niemiec Piotr</t>
  </si>
  <si>
    <t>Krzymiński Henryk</t>
  </si>
  <si>
    <t>Grzesica Alojzy</t>
  </si>
  <si>
    <t>Segeth Krzysztof</t>
  </si>
  <si>
    <t>Łańska-Gawlik Aleksandra</t>
  </si>
  <si>
    <t>Kołodziejczyk Jowita</t>
  </si>
  <si>
    <t>Kuźnik Jerzy</t>
  </si>
  <si>
    <t>Tkocz Brunon</t>
  </si>
  <si>
    <t>Chmiel Kazimierz</t>
  </si>
  <si>
    <t>Bojdoł Sebastian</t>
  </si>
  <si>
    <t>Mendecki Jan</t>
  </si>
  <si>
    <t>Wieczorek Andrzej</t>
  </si>
  <si>
    <t>Kozdroń Robert</t>
  </si>
  <si>
    <t>Siwy Dominik</t>
  </si>
  <si>
    <t>Aleksander Zbigniew</t>
  </si>
  <si>
    <t>Maśka Mirosław</t>
  </si>
  <si>
    <t>Grabowski Andrzej</t>
  </si>
  <si>
    <t>Klekot Jan</t>
  </si>
  <si>
    <t>Stalmach Piotr</t>
  </si>
  <si>
    <t>Lotawiec Józef</t>
  </si>
  <si>
    <t>Sosna Jan</t>
  </si>
  <si>
    <t>Morkisz Janusz</t>
  </si>
  <si>
    <t>Przypaliński Marian</t>
  </si>
  <si>
    <t>Hildebrandt Robert</t>
  </si>
  <si>
    <t>Strzoda Bogdan</t>
  </si>
  <si>
    <t>Kozacki Zbigniew</t>
  </si>
  <si>
    <t>Mikulec Marzena</t>
  </si>
  <si>
    <t>Czekaj Andrzej</t>
  </si>
  <si>
    <t>Ryszka Witold</t>
  </si>
  <si>
    <t>Plata Sylwester</t>
  </si>
  <si>
    <t>Kmiecik Dariusz</t>
  </si>
  <si>
    <t>Kruszyna Mateusz</t>
  </si>
  <si>
    <t>Gałuszka Tomasz</t>
  </si>
  <si>
    <t>Zagórski Tomasz</t>
  </si>
  <si>
    <t>Gałuszka Stanisław</t>
  </si>
  <si>
    <t>Tabacki Piotr</t>
  </si>
  <si>
    <t>Żymańczyk Dariusz</t>
  </si>
  <si>
    <t>Żołneczko Sebastian</t>
  </si>
  <si>
    <t>Kłakus Piotr</t>
  </si>
  <si>
    <t>Ceglarek Jerzy</t>
  </si>
  <si>
    <t>Ryguła Wincenty</t>
  </si>
  <si>
    <t>Palasz Adam</t>
  </si>
  <si>
    <t>Spika Czesław</t>
  </si>
  <si>
    <t xml:space="preserve">Spika Jan </t>
  </si>
  <si>
    <t>Pater Stanisław</t>
  </si>
  <si>
    <t>Kania Grzegorz</t>
  </si>
  <si>
    <t>Kania Edward</t>
  </si>
  <si>
    <t>Kania Franciszek</t>
  </si>
  <si>
    <t>Paszek Bogdan</t>
  </si>
  <si>
    <t>Gogol  Jan</t>
  </si>
  <si>
    <t>Mendrok  Stefan</t>
  </si>
  <si>
    <t>Kuś   Grzegorz</t>
  </si>
  <si>
    <t>Benek   Stefan</t>
  </si>
  <si>
    <t>Benek   Marek</t>
  </si>
  <si>
    <t>Goc Eugeniusz</t>
  </si>
  <si>
    <t>Buchalik Szczepan</t>
  </si>
  <si>
    <t>Szrubarz Stanisław</t>
  </si>
  <si>
    <t>Bojdoł Janusz</t>
  </si>
  <si>
    <t>Pasieka Wiesław</t>
  </si>
  <si>
    <t>Pasieka Bogusław</t>
  </si>
  <si>
    <t>Budniok Rafał</t>
  </si>
  <si>
    <t>Jabłoński Stanisław</t>
  </si>
  <si>
    <t>Filip Marian</t>
  </si>
  <si>
    <t>Koperwas Czesław</t>
  </si>
  <si>
    <t>Bartniczek Marek</t>
  </si>
  <si>
    <t>Niewiadomski Krzysztof</t>
  </si>
  <si>
    <t>Konsek Andrzej</t>
  </si>
  <si>
    <t>Pilorz Bolesław</t>
  </si>
  <si>
    <t>Salzborn Janusz</t>
  </si>
  <si>
    <t>Niewiadomski Roman</t>
  </si>
  <si>
    <t>Smusz Stefan</t>
  </si>
  <si>
    <t>Gimel Zbigniew</t>
  </si>
  <si>
    <t>Niesyto Marek</t>
  </si>
  <si>
    <t>Mendrok Henryk</t>
  </si>
  <si>
    <t>Czysz Leszek</t>
  </si>
  <si>
    <t>Wybrańczyk Alojzy</t>
  </si>
  <si>
    <t>Kondzielnik Tomasz</t>
  </si>
  <si>
    <t>Poczynek Józef</t>
  </si>
  <si>
    <t>Kamzela Jan</t>
  </si>
  <si>
    <t>Kroczek Bronisław</t>
  </si>
  <si>
    <t>Sojka Franciszek</t>
  </si>
  <si>
    <t>Mrzyk Jacek</t>
  </si>
  <si>
    <t>Gonska Dawid</t>
  </si>
  <si>
    <t>Lubecki Eugeniusz</t>
  </si>
  <si>
    <t>Hernas Bogdan</t>
  </si>
  <si>
    <t>Janosz Alojzy</t>
  </si>
  <si>
    <t>Lach Marian</t>
  </si>
  <si>
    <t>Kaczmarczyk Mirosław</t>
  </si>
  <si>
    <t>Koziorz Grzegorz</t>
  </si>
  <si>
    <t>Piecha Ireneusz</t>
  </si>
  <si>
    <t>Skrzypulec Stanisław</t>
  </si>
  <si>
    <t>Owsiany Grzegorz</t>
  </si>
  <si>
    <t>Myszka Zdzisław</t>
  </si>
  <si>
    <t>Kulesza Zdzisław</t>
  </si>
  <si>
    <t>Stolorz Waldemar</t>
  </si>
  <si>
    <t>Baran Krzysztof</t>
  </si>
  <si>
    <t>Przyłucki Arkadiusz</t>
  </si>
  <si>
    <t>Krzemień Piotr</t>
  </si>
  <si>
    <t>Pawełczak Ryszard</t>
  </si>
  <si>
    <t>Pastuszka Zygmunt</t>
  </si>
  <si>
    <t>Durok Sławomir</t>
  </si>
  <si>
    <t>Daniel Marek</t>
  </si>
  <si>
    <t>Kuźnik Krzysztof</t>
  </si>
  <si>
    <t>Mikołajec Marcin</t>
  </si>
  <si>
    <t>Olearczyk Dariusz</t>
  </si>
  <si>
    <t>Morawiec Piotr</t>
  </si>
  <si>
    <t>Obirek Zbigniew</t>
  </si>
  <si>
    <t>Kisiel Hubert</t>
  </si>
  <si>
    <t>Michalski Teodor</t>
  </si>
  <si>
    <t>Grygoruk Włodzimierz</t>
  </si>
  <si>
    <t>Sopala Roman</t>
  </si>
  <si>
    <t>Borowski Józef</t>
  </si>
  <si>
    <t>Urbańczyk Ryszard</t>
  </si>
  <si>
    <t>Skóra Józef</t>
  </si>
  <si>
    <t>Szojer Ryszard</t>
  </si>
  <si>
    <t>Wieszala Grzegorz</t>
  </si>
  <si>
    <t>Ciopała Franciszek</t>
  </si>
  <si>
    <t>Pykosz Mariusz</t>
  </si>
  <si>
    <t>Danel Szymon</t>
  </si>
  <si>
    <t>Szymura Andrzej</t>
  </si>
  <si>
    <t>Stroczyński Jerzy</t>
  </si>
  <si>
    <t>Adamczyk Rajmund</t>
  </si>
  <si>
    <t>Bojdoł Iwona</t>
  </si>
  <si>
    <t>Rugor Jerzy</t>
  </si>
  <si>
    <t>Kuś Bolesław</t>
  </si>
  <si>
    <t>Załęcki Jerzy</t>
  </si>
  <si>
    <t>Skrobol Marian</t>
  </si>
  <si>
    <t>Skrobol Piotr</t>
  </si>
  <si>
    <t>Standowicz Jan</t>
  </si>
  <si>
    <t>Sobik Jan</t>
  </si>
  <si>
    <t>Gorol Marek</t>
  </si>
  <si>
    <t>Trzósło Wiesław</t>
  </si>
  <si>
    <t>Stisz Marian</t>
  </si>
  <si>
    <t>Warło Henryk</t>
  </si>
  <si>
    <t>Herok Henryk</t>
  </si>
  <si>
    <t>Kafka Piotr</t>
  </si>
  <si>
    <t>Frysztacka Cecylia</t>
  </si>
  <si>
    <t>Hojka Jerzy</t>
  </si>
  <si>
    <t>Pielesz Emanuel</t>
  </si>
  <si>
    <t>Krzempek Stanisław</t>
  </si>
  <si>
    <t>Kopertowski Franciszek</t>
  </si>
  <si>
    <t>Olszowski Józef</t>
  </si>
  <si>
    <t>Waszut Zygmunt</t>
  </si>
  <si>
    <t>Niemiec Stanisław</t>
  </si>
  <si>
    <t>Lukaszczyk Józef</t>
  </si>
  <si>
    <t>Kosteczka Jarosław</t>
  </si>
  <si>
    <t>Krupa Czesław</t>
  </si>
  <si>
    <t>Malcher Andrzej</t>
  </si>
  <si>
    <t>Zawisło Kazimierz</t>
  </si>
  <si>
    <t>Kąsek Andrzej</t>
  </si>
  <si>
    <t>Lip Bogusław</t>
  </si>
  <si>
    <t>Jureczko Marian</t>
  </si>
  <si>
    <t>Szymała Aleksander</t>
  </si>
  <si>
    <t>Bluszcz Ryszard</t>
  </si>
  <si>
    <t>Musioł Henryk</t>
  </si>
  <si>
    <t>Gawlik Marian</t>
  </si>
  <si>
    <t>Buchalik Roman</t>
  </si>
  <si>
    <t>Lebek Henryk</t>
  </si>
  <si>
    <t>Hanusek Arnold</t>
  </si>
  <si>
    <t>Depta Ginter</t>
  </si>
  <si>
    <t>Mleczko Tadeusz</t>
  </si>
  <si>
    <t>Stajer Walenty</t>
  </si>
  <si>
    <t>Brożek Rafał</t>
  </si>
  <si>
    <t>Sieroń Alfred</t>
  </si>
  <si>
    <t>Jałowiec Kazimierz</t>
  </si>
  <si>
    <t>Stempin Marek</t>
  </si>
  <si>
    <t>Pisulski Bogusław</t>
  </si>
  <si>
    <t>Helis Paweł</t>
  </si>
  <si>
    <t>Jasiński Stanisław</t>
  </si>
  <si>
    <t>Kopacz Wiesław</t>
  </si>
  <si>
    <t>Fleiszor Dariusz</t>
  </si>
  <si>
    <t>Mazur Michał</t>
  </si>
  <si>
    <t>Kotyński Tadeusz</t>
  </si>
  <si>
    <t>Milanowski Jerzy</t>
  </si>
  <si>
    <t>Ferdyn Mieczysław</t>
  </si>
  <si>
    <t>Tokar Kazimierz</t>
  </si>
  <si>
    <t>Łukasik Bernard</t>
  </si>
  <si>
    <t>Ciunel Symforian</t>
  </si>
  <si>
    <t>Michlowicz Sylwester</t>
  </si>
  <si>
    <t>Sojczyński Zdzisław</t>
  </si>
  <si>
    <t>Wikarek Damian</t>
  </si>
  <si>
    <t>Zieliński Alfred</t>
  </si>
  <si>
    <t>Barczyk Stanisław</t>
  </si>
  <si>
    <t>Kozyra Janusz</t>
  </si>
  <si>
    <t>Wodarska Jolanta</t>
  </si>
  <si>
    <t>Kolarz Stanisław</t>
  </si>
  <si>
    <t>Wodarski Henryk</t>
  </si>
  <si>
    <t>Mol Ireneusz</t>
  </si>
  <si>
    <t>Moj Janusz</t>
  </si>
  <si>
    <t>Wcisło Edward</t>
  </si>
  <si>
    <t>Jochymczyk Michał</t>
  </si>
  <si>
    <t>Stroba Hubert</t>
  </si>
  <si>
    <t>Henkel Stefan</t>
  </si>
  <si>
    <t>Hajduk Antoni</t>
  </si>
  <si>
    <t>Wajs Dariusz</t>
  </si>
  <si>
    <t>Wilczek Rajmund</t>
  </si>
  <si>
    <t>Lach Joachim</t>
  </si>
  <si>
    <t>Zyguła Krzysztof</t>
  </si>
  <si>
    <t>Szmajnta Witold</t>
  </si>
  <si>
    <t>Jakimiec Tadeusz</t>
  </si>
  <si>
    <t>Reder Jan</t>
  </si>
  <si>
    <t>Marczak Stanisław</t>
  </si>
  <si>
    <t>Smaluch Jan</t>
  </si>
  <si>
    <t>Brańczyk Piotr</t>
  </si>
  <si>
    <t>Jurczyk Andrzej</t>
  </si>
  <si>
    <t>Beruda Marek</t>
  </si>
  <si>
    <t>Kiolbasa Adolf</t>
  </si>
  <si>
    <t>Wesoły Henryk</t>
  </si>
  <si>
    <t>Uszko Stanisław</t>
  </si>
  <si>
    <t>Hajduk Krystian</t>
  </si>
  <si>
    <t>Bienia Marcin</t>
  </si>
  <si>
    <t>Krombach Piotr</t>
  </si>
  <si>
    <t>Grzegorczyk Józef</t>
  </si>
  <si>
    <t>Stokłosa Janusz</t>
  </si>
  <si>
    <t>Skoludek Bernard</t>
  </si>
  <si>
    <t>Lehmann Zygmunt</t>
  </si>
  <si>
    <t>Płatnerz Mirosław</t>
  </si>
  <si>
    <t>Drosz Rudolf</t>
  </si>
  <si>
    <t>Zdebel Janusz</t>
  </si>
  <si>
    <t>Rusin Jan</t>
  </si>
  <si>
    <t>Mucha Andrzej</t>
  </si>
  <si>
    <t>Pilny Krzysztof</t>
  </si>
  <si>
    <t>Makselon Jerzy</t>
  </si>
  <si>
    <t>Makselon Joachim</t>
  </si>
  <si>
    <t>Polok Mieczysław</t>
  </si>
  <si>
    <t>Papkala Janusz</t>
  </si>
  <si>
    <t>Barczyk Bogumił</t>
  </si>
  <si>
    <t>Kopiec Alojzy</t>
  </si>
  <si>
    <t>Piszczelok Ryszard</t>
  </si>
  <si>
    <t>Popławski Krzysztof</t>
  </si>
  <si>
    <t>Golik Paweł</t>
  </si>
  <si>
    <t>Gołyś Dariusz</t>
  </si>
  <si>
    <t>Foit Michał</t>
  </si>
  <si>
    <t>Mehlich Dariusz</t>
  </si>
  <si>
    <t>Plaza Marian</t>
  </si>
  <si>
    <t>Poloczek Andrzej</t>
  </si>
  <si>
    <t>Spyra Leonard</t>
  </si>
  <si>
    <t>Pilny Marcin</t>
  </si>
  <si>
    <t>Wyciślik Mirosław</t>
  </si>
  <si>
    <t>Chwolka Jan</t>
  </si>
  <si>
    <t>Szołtysek Paweł</t>
  </si>
  <si>
    <t>Błaszczyk Marek</t>
  </si>
  <si>
    <t>Niewiadomski Jerzy</t>
  </si>
  <si>
    <t>Musiolik Bernard</t>
  </si>
  <si>
    <t>Litwin Bogdan</t>
  </si>
  <si>
    <t>Dudziński Adam</t>
  </si>
  <si>
    <t>Wróbel Bernard</t>
  </si>
  <si>
    <t>Napierała Wojciech</t>
  </si>
  <si>
    <t>Zacher Jacek</t>
  </si>
  <si>
    <t>Arent Piotr</t>
  </si>
  <si>
    <t>Fąfara Kazimierz</t>
  </si>
  <si>
    <t>Pakura Piotr</t>
  </si>
  <si>
    <t>Lipok Józef</t>
  </si>
  <si>
    <t>Koryzma Adam</t>
  </si>
  <si>
    <t>Jałowy Paweł</t>
  </si>
  <si>
    <t>Jarosz Joachim</t>
  </si>
  <si>
    <t>Dubownik Andrzej</t>
  </si>
  <si>
    <t>Michlik Józef</t>
  </si>
  <si>
    <t>Myśliwczyk Piotr</t>
  </si>
  <si>
    <t>Doleżych Zygmunt</t>
  </si>
  <si>
    <t>Gigiel Wacław</t>
  </si>
  <si>
    <t>Stachowski Jerzy</t>
  </si>
  <si>
    <t>Biela Maksymilian</t>
  </si>
  <si>
    <t>Bonk Norbert</t>
  </si>
  <si>
    <t>Siekiera Jacek</t>
  </si>
  <si>
    <t>Dropała Grzegorz</t>
  </si>
  <si>
    <t>Stefan Jerzy</t>
  </si>
  <si>
    <t>Kościelny Roman</t>
  </si>
  <si>
    <t>Szymik Jan</t>
  </si>
  <si>
    <t>Gaida Leon</t>
  </si>
  <si>
    <t>Kosubek Janusz</t>
  </si>
  <si>
    <t>Chyłek Marek</t>
  </si>
  <si>
    <t>Żminkowski Mikołaj</t>
  </si>
  <si>
    <t>Skrzypczyk Franciszek</t>
  </si>
  <si>
    <t>Kozołup Antoni</t>
  </si>
  <si>
    <t>Paluch Kazimierz</t>
  </si>
  <si>
    <t>Lasota Edward</t>
  </si>
  <si>
    <t>Namyślik Alfons</t>
  </si>
  <si>
    <t>Cytera Henryk</t>
  </si>
  <si>
    <t>Smolin Helmut</t>
  </si>
  <si>
    <t>Wotzka Leonhard</t>
  </si>
  <si>
    <t>Loga Krystian</t>
  </si>
  <si>
    <t>Ludwig Józef</t>
  </si>
  <si>
    <t>Waloszek Józef</t>
  </si>
  <si>
    <t>Brysch Rainhold</t>
  </si>
  <si>
    <t>Żemła Czesław</t>
  </si>
  <si>
    <t>Kuczera Leon</t>
  </si>
  <si>
    <t>Rzepka Józef</t>
  </si>
  <si>
    <t>Halenka Rudolf</t>
  </si>
  <si>
    <t>Kowalczyk Rajmund</t>
  </si>
  <si>
    <t>Grabolus Ernest</t>
  </si>
  <si>
    <t>Piechota Henryk</t>
  </si>
  <si>
    <t>Garus Artur</t>
  </si>
  <si>
    <t>Madera Joachim</t>
  </si>
  <si>
    <t>Mateja Józef</t>
  </si>
  <si>
    <t>Żurad Robert</t>
  </si>
  <si>
    <t>Woszko Mateusz</t>
  </si>
  <si>
    <t>Bieniek Jerzy</t>
  </si>
  <si>
    <t>Siedlecki Bronisław</t>
  </si>
  <si>
    <t>Wanat Edward</t>
  </si>
  <si>
    <t>Gładki Jan</t>
  </si>
  <si>
    <t>Malkusz Jan</t>
  </si>
  <si>
    <t>Cepko Zygmunt</t>
  </si>
  <si>
    <t>Gola Jan</t>
  </si>
  <si>
    <t>Jońca Jan</t>
  </si>
  <si>
    <t>Pietrzyk Józef</t>
  </si>
  <si>
    <t>Wojtala Alfred</t>
  </si>
  <si>
    <t>Jorgel Józef</t>
  </si>
  <si>
    <t>Brynza Krystian</t>
  </si>
  <si>
    <t>Barysz Marcin</t>
  </si>
  <si>
    <t>Grzywa Teofil</t>
  </si>
  <si>
    <t>Wybraniec Jerzy</t>
  </si>
  <si>
    <t>Mencler Jan</t>
  </si>
  <si>
    <t>Wójcik Marcin</t>
  </si>
  <si>
    <t>Kowolik Herbert</t>
  </si>
  <si>
    <t>Obara Jerzy</t>
  </si>
  <si>
    <t>Pluta Stanisław</t>
  </si>
  <si>
    <t>Mechnik Alfred</t>
  </si>
  <si>
    <t>Pluta Zbigniew</t>
  </si>
  <si>
    <t>Sojka Zbigniew</t>
  </si>
  <si>
    <t>Scześniok Ryszard</t>
  </si>
  <si>
    <t>Bartyla Józef</t>
  </si>
  <si>
    <t>Skrzipczyk Paweł</t>
  </si>
  <si>
    <t>Lakota Jerzy</t>
  </si>
  <si>
    <t>Poczajewiec Jan</t>
  </si>
  <si>
    <t>Kiszka Paweł</t>
  </si>
  <si>
    <t>Gruszka Alfons</t>
  </si>
  <si>
    <t>Gruszka Monika</t>
  </si>
  <si>
    <t>Długosz Piotr</t>
  </si>
  <si>
    <t>Zmuda Hubert</t>
  </si>
  <si>
    <t>Malek Alfred</t>
  </si>
  <si>
    <t>Osadnik Karol</t>
  </si>
  <si>
    <t>Kuźniak Przemysław</t>
  </si>
  <si>
    <t>Machoń Jarosław</t>
  </si>
  <si>
    <t>Tomaszewski Stanisław</t>
  </si>
  <si>
    <t>Jeszka Benedykt</t>
  </si>
  <si>
    <t>Wochnik Lucjan</t>
  </si>
  <si>
    <t>Pielacz Wojciech</t>
  </si>
  <si>
    <t>Jezusek Adrian</t>
  </si>
  <si>
    <t>Pełczyński Jerzy</t>
  </si>
  <si>
    <t>Duda Wiesław</t>
  </si>
  <si>
    <t>Wojciechowski Zdzisław</t>
  </si>
  <si>
    <t>Szkatuła Grzegorz</t>
  </si>
  <si>
    <t>Bura Jan</t>
  </si>
  <si>
    <t>Sobik Jerzy</t>
  </si>
  <si>
    <t>Stachurski Grzegorz</t>
  </si>
  <si>
    <t>Kopiec Mirosław</t>
  </si>
  <si>
    <t>Bura Michał</t>
  </si>
  <si>
    <t>Darda Jarosław</t>
  </si>
  <si>
    <t>Marszolik Stefan</t>
  </si>
  <si>
    <t>Lasota Wiesław</t>
  </si>
  <si>
    <t>Mandera Werner</t>
  </si>
  <si>
    <t>Marcol Józef</t>
  </si>
  <si>
    <t>Siedlaczek Edward</t>
  </si>
  <si>
    <t>Kowalski Piotr</t>
  </si>
  <si>
    <t>Kotarski Marek</t>
  </si>
  <si>
    <t>Kiermaszek Michał</t>
  </si>
  <si>
    <t>Kolano Ginter</t>
  </si>
  <si>
    <t>Dunst Mirosław</t>
  </si>
  <si>
    <t>Polnik Jerzy</t>
  </si>
  <si>
    <t>Grobelny Jacek</t>
  </si>
  <si>
    <t>Parma Andrzej</t>
  </si>
  <si>
    <t>Capanda Paweł</t>
  </si>
  <si>
    <t>Wodecki Rafał</t>
  </si>
  <si>
    <t>Wodecki Adam</t>
  </si>
  <si>
    <t>Orszulik Józef</t>
  </si>
  <si>
    <t>Gatnarczyk Andrzej</t>
  </si>
  <si>
    <t>Brawański Werner</t>
  </si>
  <si>
    <t>Wróblewski Kazimierz</t>
  </si>
  <si>
    <t>Starosta Bolesław</t>
  </si>
  <si>
    <t>Stroiński Włodzimierz</t>
  </si>
  <si>
    <t>Powała Bogusław</t>
  </si>
  <si>
    <t>Morawiec Jerzy</t>
  </si>
  <si>
    <t>Piejak Henryk</t>
  </si>
  <si>
    <t>Hendel Andrzej</t>
  </si>
  <si>
    <t>Spyra Tadeusz</t>
  </si>
  <si>
    <t>Machecki Piotr</t>
  </si>
  <si>
    <t>Kowalski Franciszek</t>
  </si>
  <si>
    <t>Jucha Stanisław</t>
  </si>
  <si>
    <t>Wyszkoń Czesław</t>
  </si>
  <si>
    <t>Sowa Ginter</t>
  </si>
  <si>
    <t>Mołdrzyk Józef</t>
  </si>
  <si>
    <t>Kłosek Leonard</t>
  </si>
  <si>
    <t>Wojaczek Eugeniusz</t>
  </si>
  <si>
    <t>Tatarczyk Witold</t>
  </si>
  <si>
    <t>Oślizło Jerzy</t>
  </si>
  <si>
    <t>Staroszczyk Marian</t>
  </si>
  <si>
    <t>Polnik Bronisław</t>
  </si>
  <si>
    <t>Durczok Stanisław</t>
  </si>
  <si>
    <t>Kabut Józef</t>
  </si>
  <si>
    <t>Grobelny Ireneusz</t>
  </si>
  <si>
    <t>Chrobok Władysław</t>
  </si>
  <si>
    <t>Pawera Henryk</t>
  </si>
  <si>
    <t>Grobelny Jarosław</t>
  </si>
  <si>
    <t>Taczała Krzysztof</t>
  </si>
  <si>
    <t>Ickiewicz Eugeniusz</t>
  </si>
  <si>
    <t>Salamon Erwin</t>
  </si>
  <si>
    <t>Sprycha Roman</t>
  </si>
  <si>
    <t>Ciemięga Szczepan</t>
  </si>
  <si>
    <t>Liśnikowski Tomasz</t>
  </si>
  <si>
    <t>Niewrzoł Arkadiusz</t>
  </si>
  <si>
    <t>Kopiec Marian</t>
  </si>
  <si>
    <t>Wagner Horst</t>
  </si>
  <si>
    <t>Kura Jan</t>
  </si>
  <si>
    <t>Kuczera Andrzej</t>
  </si>
  <si>
    <t>Chlebik Stefan</t>
  </si>
  <si>
    <t>Chlebik Ryszard</t>
  </si>
  <si>
    <t>Jędrysik Zygmunt</t>
  </si>
  <si>
    <t>Pyrchała Józef</t>
  </si>
  <si>
    <t>Pyrchała Leszek</t>
  </si>
  <si>
    <t>Mika Piotr</t>
  </si>
  <si>
    <t>Pyrchała Zbigniew</t>
  </si>
  <si>
    <t>Watoła Sławomir</t>
  </si>
  <si>
    <t>Kuczka Franciszek</t>
  </si>
  <si>
    <t>Cichy Witold</t>
  </si>
  <si>
    <t>Bajer Stanisław</t>
  </si>
  <si>
    <t>Rzodeczko Sigfrid</t>
  </si>
  <si>
    <t>Huwer Alojzy</t>
  </si>
  <si>
    <t>Piszczan Alojzy</t>
  </si>
  <si>
    <t>Chabowski Tadeusz</t>
  </si>
  <si>
    <t>Błędowski Józef</t>
  </si>
  <si>
    <t>Błaszczok Łucjan</t>
  </si>
  <si>
    <t>Helczyk Paweł</t>
  </si>
  <si>
    <t>Zuch Bogdan</t>
  </si>
  <si>
    <t>Mrozek Bronisław</t>
  </si>
  <si>
    <t>Menżyk Piotr</t>
  </si>
  <si>
    <t>Armatys Józef</t>
  </si>
  <si>
    <t>Armatys Marek</t>
  </si>
  <si>
    <t>Fornal Robert</t>
  </si>
  <si>
    <t>Szweigstil Andrzej</t>
  </si>
  <si>
    <t>Cieślik Leon</t>
  </si>
  <si>
    <t>Badaczewski Piotr</t>
  </si>
  <si>
    <t>Goraus Adam</t>
  </si>
  <si>
    <t>Hajzik Karol</t>
  </si>
  <si>
    <t>Lenczyk Bolesław</t>
  </si>
  <si>
    <t>Smolnik Jan</t>
  </si>
  <si>
    <t>Grzywaczyk Kazimierz</t>
  </si>
  <si>
    <t>Domański Zdzisław</t>
  </si>
  <si>
    <t>Polnik Rudolf</t>
  </si>
  <si>
    <t>Tadeusz Maciej</t>
  </si>
  <si>
    <t>Piasecki Jan</t>
  </si>
  <si>
    <t>Żak Jan</t>
  </si>
  <si>
    <t>Kalina Agata</t>
  </si>
  <si>
    <t>Ciepłuch Stefania</t>
  </si>
  <si>
    <t>Przybyłka Elżbieta</t>
  </si>
  <si>
    <t>Smolarek Bernard</t>
  </si>
  <si>
    <t>Spottek Edward</t>
  </si>
  <si>
    <t>Mitkowski Winfried</t>
  </si>
  <si>
    <t>Dyba Edward</t>
  </si>
  <si>
    <t>Kozieł Władysław</t>
  </si>
  <si>
    <t>Bianga Zenon</t>
  </si>
  <si>
    <t>Malinowski Joachim</t>
  </si>
  <si>
    <t>Kozieł Barbara</t>
  </si>
  <si>
    <t>Dyba Zygmunt</t>
  </si>
  <si>
    <t>Kowalski Konrad</t>
  </si>
  <si>
    <t>Wróbel Jan</t>
  </si>
  <si>
    <t>Siemaszko Henryk</t>
  </si>
  <si>
    <t>Biniakiewicz Marian</t>
  </si>
  <si>
    <t>Weistok Norbert</t>
  </si>
  <si>
    <t>Kurasz Michał</t>
  </si>
  <si>
    <t>Glama Stanisław</t>
  </si>
  <si>
    <t>Szatkowski Mirosław</t>
  </si>
  <si>
    <t>Szatkowski Wiesław</t>
  </si>
  <si>
    <t>Nowicki Ryszard</t>
  </si>
  <si>
    <t>Klofta Krystyna</t>
  </si>
  <si>
    <t>Szneidrowski Marek</t>
  </si>
  <si>
    <t>Moch Franciszek</t>
  </si>
  <si>
    <t>Kaczan Alicja</t>
  </si>
  <si>
    <t>Moch Ireneusz</t>
  </si>
  <si>
    <t>Kaczmarek Andrzej</t>
  </si>
  <si>
    <t>Bugno Eugeniusz</t>
  </si>
  <si>
    <t>Kral Alojzy</t>
  </si>
  <si>
    <t>Walter Bogusław</t>
  </si>
  <si>
    <t>Dyrdoł Edward</t>
  </si>
  <si>
    <t>Szafarz Roman</t>
  </si>
  <si>
    <t>Krawiec Wiesław</t>
  </si>
  <si>
    <t>Sykuła Marian</t>
  </si>
  <si>
    <t>Dyjeciński Jerzy</t>
  </si>
  <si>
    <t>Wawrzusiak Tadeusz</t>
  </si>
  <si>
    <t>Kula Marian</t>
  </si>
  <si>
    <t>Lewicki Stanisław</t>
  </si>
  <si>
    <t>Zielewski Ludwik</t>
  </si>
  <si>
    <t>Jucha Roman</t>
  </si>
  <si>
    <t>Paździor Wojciech</t>
  </si>
  <si>
    <t>Kropka Eugeniusz</t>
  </si>
  <si>
    <t>Langner Eugeniusz</t>
  </si>
  <si>
    <t>Litewczuk Dariusz</t>
  </si>
  <si>
    <t>Mol Jerzy</t>
  </si>
  <si>
    <t>Strzoda Jan</t>
  </si>
  <si>
    <t>Śliwiński Władysław</t>
  </si>
  <si>
    <t>Drab Mariusz</t>
  </si>
  <si>
    <t>Zięba Henryk</t>
  </si>
  <si>
    <t>Styrski Jerzy</t>
  </si>
  <si>
    <t>Falęcik Andrzej</t>
  </si>
  <si>
    <t>Drozdek Florian</t>
  </si>
  <si>
    <t>Kudzia Jerzy</t>
  </si>
  <si>
    <t>Tomkowicz Jarosław</t>
  </si>
  <si>
    <t>Trybus Jan</t>
  </si>
  <si>
    <t>Witański Henryk</t>
  </si>
  <si>
    <t>Wypiór Andrzej</t>
  </si>
  <si>
    <t>Rechenek Mieczysław</t>
  </si>
  <si>
    <t>Rogula Krzysztof</t>
  </si>
  <si>
    <t>Kiełbasa Edward</t>
  </si>
  <si>
    <t>Drabik Eugeniusz</t>
  </si>
  <si>
    <t>Baran Jan</t>
  </si>
  <si>
    <t>Standura Kazimierz</t>
  </si>
  <si>
    <t>Czernik Rajmund</t>
  </si>
  <si>
    <t>Morcinek Jan</t>
  </si>
  <si>
    <t>Koźlik Brunon</t>
  </si>
  <si>
    <t>Kaleta Jan</t>
  </si>
  <si>
    <t>Duży Ryszard</t>
  </si>
  <si>
    <t>Nowakowski Mirosław</t>
  </si>
  <si>
    <t>Czerwieński Jacek</t>
  </si>
  <si>
    <t>4 KORONY MDK Szopienice</t>
  </si>
  <si>
    <t>FERDYNAND MDK Bogucice</t>
  </si>
  <si>
    <t>MIŚ Mysłowice</t>
  </si>
  <si>
    <t>k-s</t>
  </si>
  <si>
    <t>GÓRNOŚLĄZAK Mysłowice</t>
  </si>
  <si>
    <t>HUTNIK Miasteczko Śl.</t>
  </si>
  <si>
    <t>MDK Kalety</t>
  </si>
  <si>
    <t>PZKS FENIKS Chorzów</t>
  </si>
  <si>
    <t>MDK POŁUDNIE Katowice</t>
  </si>
  <si>
    <t>ORKAN KS Kamionka</t>
  </si>
  <si>
    <t>SK Łąka</t>
  </si>
  <si>
    <t>FILAR Orzesze</t>
  </si>
  <si>
    <t>ENERGETYK Łaziska</t>
  </si>
  <si>
    <t>INSTALBUD Jankowice</t>
  </si>
  <si>
    <t>GOL-BAR Tychy</t>
  </si>
  <si>
    <t>STAL Chełm Śl.</t>
  </si>
  <si>
    <t>RAKI Gostyń</t>
  </si>
  <si>
    <t>SAKOP 4 ASY Bytom</t>
  </si>
  <si>
    <t>TUZY HALEMBA Ruda Śl.</t>
  </si>
  <si>
    <t>SZOMBIERKI Bytom</t>
  </si>
  <si>
    <t>KS ŁABĘDY Gliwice</t>
  </si>
  <si>
    <t>POKÓJ Ruda Śl.</t>
  </si>
  <si>
    <t>Skat Klub RSM Ruda Śl.</t>
  </si>
  <si>
    <t>LZS Otmice</t>
  </si>
  <si>
    <t>LZS Kujawy</t>
  </si>
  <si>
    <t>TRANZYT Małapanew Ozimek</t>
  </si>
  <si>
    <t>SWORNICA Czarnowąsy</t>
  </si>
  <si>
    <t>GKS DĄB Gaszowice</t>
  </si>
  <si>
    <t>TKKF RELAKS Wodzisław</t>
  </si>
  <si>
    <t>S.C. GOKiR Mszana</t>
  </si>
  <si>
    <t>KS NAPRZÓD Czyżowice</t>
  </si>
  <si>
    <t>LKS Górki Śl.</t>
  </si>
  <si>
    <t>KS PRZYSZŁOŚĆ Rogów</t>
  </si>
  <si>
    <t>TKKF SKAT Racibórz</t>
  </si>
  <si>
    <t>KS CZUŁOWIANKA Tychy</t>
  </si>
  <si>
    <t>I seria</t>
  </si>
  <si>
    <t>II seria</t>
  </si>
  <si>
    <t>.Kat.</t>
  </si>
  <si>
    <t>z gry</t>
  </si>
  <si>
    <t>Wodzisław</t>
  </si>
  <si>
    <t>Poznań</t>
  </si>
  <si>
    <t>Klub</t>
  </si>
  <si>
    <t>Nagroda   rzeczowa</t>
  </si>
  <si>
    <t>Potwierdzenie</t>
  </si>
  <si>
    <t>odbioru</t>
  </si>
  <si>
    <t>(podpis)</t>
  </si>
  <si>
    <t>Nagrodę  odebrał</t>
  </si>
  <si>
    <t>Podpis Kierownika zawodów</t>
  </si>
  <si>
    <t>zł</t>
  </si>
  <si>
    <t>Potwierdzenie  odbioru</t>
  </si>
  <si>
    <t>Nagrody  rzeczowe</t>
  </si>
  <si>
    <t>Nagrodę  zdobył</t>
  </si>
  <si>
    <t xml:space="preserve">Wartość </t>
  </si>
  <si>
    <t>Potwierdzenie odbioru</t>
  </si>
  <si>
    <t>S u m a</t>
  </si>
  <si>
    <t>Wynik</t>
  </si>
  <si>
    <t xml:space="preserve">W turnieju </t>
  </si>
  <si>
    <t>Stolik</t>
  </si>
  <si>
    <t>1    Seria</t>
  </si>
  <si>
    <t>2    Seria</t>
  </si>
  <si>
    <t>Razem</t>
  </si>
  <si>
    <t>Słownie:</t>
  </si>
  <si>
    <t>Za  zgodność</t>
  </si>
  <si>
    <t>S k ł a d k i        s t o l i k o w e</t>
  </si>
  <si>
    <t>Świtek Władysław</t>
  </si>
  <si>
    <t>Szczecina Michał</t>
  </si>
  <si>
    <t>Otwarcie</t>
  </si>
  <si>
    <t>Plan  Turnieju</t>
  </si>
  <si>
    <t>-</t>
  </si>
  <si>
    <t>Suma</t>
  </si>
  <si>
    <t>M-ce</t>
  </si>
  <si>
    <t>Nagroda</t>
  </si>
  <si>
    <t>Wartość</t>
  </si>
  <si>
    <t>Pieniężna</t>
  </si>
  <si>
    <t>nagrody</t>
  </si>
  <si>
    <t>Nazwa</t>
  </si>
  <si>
    <t>(Nazwisko, imię)</t>
  </si>
  <si>
    <t>Część  dla  Zawodnika</t>
  </si>
  <si>
    <t>Część  dla  Organizatora</t>
  </si>
  <si>
    <t>Nazw.        Imię</t>
  </si>
  <si>
    <t>Start.</t>
  </si>
  <si>
    <t xml:space="preserve">Seria </t>
  </si>
  <si>
    <t>Miejsce  gry</t>
  </si>
  <si>
    <t>W Y N I K I</t>
  </si>
  <si>
    <t>Podpis</t>
  </si>
  <si>
    <t>P u n k t y</t>
  </si>
  <si>
    <t>Wygr.</t>
  </si>
  <si>
    <t>Przeg</t>
  </si>
  <si>
    <t>I</t>
  </si>
  <si>
    <t xml:space="preserve">I I </t>
  </si>
  <si>
    <t>I I</t>
  </si>
  <si>
    <t>Sędzia:</t>
  </si>
  <si>
    <t>Mce</t>
  </si>
  <si>
    <t>Nr St.</t>
  </si>
  <si>
    <t>Okr.</t>
  </si>
  <si>
    <t>Nazwisko,  imię</t>
  </si>
  <si>
    <t>Klub pełny</t>
  </si>
  <si>
    <t>GP</t>
  </si>
  <si>
    <t>S U M A</t>
  </si>
  <si>
    <t>1  Seria</t>
  </si>
  <si>
    <t>2  Seria</t>
  </si>
  <si>
    <t>Losowanie</t>
  </si>
  <si>
    <t>C</t>
  </si>
  <si>
    <t xml:space="preserve"> Z gry</t>
  </si>
  <si>
    <t>w</t>
  </si>
  <si>
    <t>p</t>
  </si>
  <si>
    <t>1s</t>
  </si>
  <si>
    <t>2s</t>
  </si>
  <si>
    <t>D</t>
  </si>
  <si>
    <t>B</t>
  </si>
  <si>
    <t>SOKÓŁ Imielin</t>
  </si>
  <si>
    <t>SOKÓŁ Wola</t>
  </si>
  <si>
    <t>ASY Żory</t>
  </si>
  <si>
    <t>OSP Lędziny</t>
  </si>
  <si>
    <t>A</t>
  </si>
  <si>
    <t>LEŚNA Bieruń</t>
  </si>
  <si>
    <t>BUK Rudy</t>
  </si>
  <si>
    <t>UNIA Bieruń</t>
  </si>
  <si>
    <t>Kierow.</t>
  </si>
  <si>
    <t>Sędzia</t>
  </si>
  <si>
    <t>Gospodarz:</t>
  </si>
  <si>
    <t>Sekr.:</t>
  </si>
  <si>
    <t>Nr</t>
  </si>
  <si>
    <t>Punkty GP</t>
  </si>
  <si>
    <t>mce</t>
  </si>
  <si>
    <t>razem</t>
  </si>
  <si>
    <t>Korekty</t>
  </si>
  <si>
    <t>b y ł o</t>
  </si>
  <si>
    <t>m a    b y ć</t>
  </si>
  <si>
    <t>2 m</t>
  </si>
  <si>
    <t>1 m</t>
  </si>
  <si>
    <t>Sortuj  zawsze</t>
  </si>
  <si>
    <t>od kolumny B</t>
  </si>
  <si>
    <t>do kolumny AB</t>
  </si>
  <si>
    <t>do</t>
  </si>
  <si>
    <t>=</t>
  </si>
  <si>
    <t>Junior</t>
  </si>
  <si>
    <t>.Kat</t>
  </si>
  <si>
    <t>Data</t>
  </si>
  <si>
    <t>urodz</t>
  </si>
  <si>
    <t>Kobiety</t>
  </si>
  <si>
    <t>Senior</t>
  </si>
  <si>
    <t>puchar+kij do golfa+golarka</t>
  </si>
  <si>
    <t>puchar+bule+wkrętarka</t>
  </si>
  <si>
    <t xml:space="preserve">puchar+komplet kart i kości+ekspres </t>
  </si>
  <si>
    <t>wkrętarka akum.+parasol</t>
  </si>
  <si>
    <t>lampa biur.+parasol</t>
  </si>
  <si>
    <t>radio+parasol</t>
  </si>
  <si>
    <t>szlifierka kątowa</t>
  </si>
  <si>
    <t>komplet kluczy</t>
  </si>
  <si>
    <t>puzzle 3000</t>
  </si>
  <si>
    <t>puzzle 2000</t>
  </si>
  <si>
    <t>2014 GPP Wielkopolska.xls — raport zgodności</t>
  </si>
  <si>
    <t>Uruchom na: 2014-06-21 11:06</t>
  </si>
  <si>
    <t>Następujące funkcje w tym skoroszycie nie są obsługiwane przez wcześniejsze wersje programu Excel. Funkcje te mogą zostać utracone lub ograniczone w przypadku zapisania tego skoroszytu we wcześniejszym formacie pliku.</t>
  </si>
  <si>
    <t>Znacząca utrata funkcjonalności</t>
  </si>
  <si>
    <t>Liczba wystąpień</t>
  </si>
  <si>
    <t>Zakresy formatowania warunkowego w niektórych komórkach nakładają się. Wcześniejsze wersje programu Excel nie będą używać wszystkich reguł formatowania warunkowego w nakładających się komórkach. W nakładających się komórkach będzie widoczne inne formatowanie warunkowe.</t>
  </si>
  <si>
    <t>'Ind'!J560:J561</t>
  </si>
  <si>
    <t>'Ind'!H560:H561</t>
  </si>
  <si>
    <t>'Ind'!Q7:S206</t>
  </si>
  <si>
    <t>'Ind'!T7:V202</t>
  </si>
  <si>
    <t>'Ind'!K7:K107</t>
  </si>
  <si>
    <t>Nieznaczna utrata wierności danych</t>
  </si>
  <si>
    <t>Niektóre komórki lub style w tym skoroszycie zawierają formatowanie, które nie jest obsługiwane w wybranym formacie pliku. Te formaty zostaną przekonwertowane na najbardziej podobne dostępne formaty.</t>
  </si>
  <si>
    <t>Musioł Janusz</t>
  </si>
  <si>
    <t>3    Seria</t>
  </si>
  <si>
    <t>OBIADY</t>
  </si>
  <si>
    <t>RAZEM</t>
  </si>
  <si>
    <t>puchar+ medale</t>
  </si>
  <si>
    <t>WPISOWE</t>
  </si>
  <si>
    <t>DOFINANSOWANIE- bony</t>
  </si>
  <si>
    <t>PUCHARY+MEDALE</t>
  </si>
  <si>
    <t>DOFINANSOWANIE- PZSkat</t>
  </si>
  <si>
    <t>Okręg</t>
  </si>
  <si>
    <t>Kocot Andrzej</t>
  </si>
  <si>
    <t>Matiaszek Alojzy</t>
  </si>
  <si>
    <t>Breguła Zygmunt</t>
  </si>
  <si>
    <t>Zagrocki Paweł</t>
  </si>
  <si>
    <t>Szczygieł Henryk</t>
  </si>
  <si>
    <t>Feliks Marek</t>
  </si>
  <si>
    <t>Bromboszcz Marek</t>
  </si>
  <si>
    <t>Adamaszek Józef</t>
  </si>
  <si>
    <t>Kiełbasa Marek</t>
  </si>
  <si>
    <t>MIFAMA Mikołów</t>
  </si>
  <si>
    <t>PZSkat</t>
  </si>
  <si>
    <t>Stasiak Zbigniew</t>
  </si>
  <si>
    <t>Orzadowski Dawid</t>
  </si>
  <si>
    <t>Labryga Ryszard</t>
  </si>
  <si>
    <t>Stanoszek Roman</t>
  </si>
  <si>
    <t>Kompała Dariusz</t>
  </si>
  <si>
    <t>Broda Jarosław</t>
  </si>
  <si>
    <t>Bujoczek Czesław</t>
  </si>
  <si>
    <t>Pilis Jan</t>
  </si>
  <si>
    <t>Wolny Andrzej</t>
  </si>
  <si>
    <t>Wrodarczyk Franciszek</t>
  </si>
  <si>
    <t>Jurowicz Hubert</t>
  </si>
  <si>
    <t>Siwek Tadeusz</t>
  </si>
  <si>
    <t>Słowakiewicz Józef</t>
  </si>
  <si>
    <t>Dziubanda Włodzimierz</t>
  </si>
  <si>
    <t>Hadasik Waldemar</t>
  </si>
  <si>
    <t>Błażek Robert</t>
  </si>
  <si>
    <t>Spyra Jerzy</t>
  </si>
  <si>
    <t>Habelok Gabriela</t>
  </si>
  <si>
    <t>Habelok Józef</t>
  </si>
  <si>
    <t>Węgrzyk Bożena</t>
  </si>
  <si>
    <t>Kamiński Tadeusz</t>
  </si>
  <si>
    <t>Omasta Roman</t>
  </si>
  <si>
    <t>Pietryja Feliks</t>
  </si>
  <si>
    <t>Biolik Paweł</t>
  </si>
  <si>
    <t>Plewnia Kazimierz</t>
  </si>
  <si>
    <t>Buczkowski Zbigniew</t>
  </si>
  <si>
    <t xml:space="preserve">Macherzyński  Mirosław               </t>
  </si>
  <si>
    <t>Michalski Erhard</t>
  </si>
  <si>
    <t>Lukasek Darek</t>
  </si>
  <si>
    <t>Grzegorzczyk Marian</t>
  </si>
  <si>
    <t>Kamiński Jarosław</t>
  </si>
  <si>
    <t>Bortlik Ralmund</t>
  </si>
  <si>
    <t>Gedłek Jerzy</t>
  </si>
  <si>
    <t>Pażdzior Henryk</t>
  </si>
  <si>
    <t>Hajduk Zdzisław</t>
  </si>
  <si>
    <t>Hallek Joachim</t>
  </si>
  <si>
    <t>Kaźmierczak Jan</t>
  </si>
  <si>
    <t>Drażyk Piotr</t>
  </si>
  <si>
    <t>Gorzel Norbert</t>
  </si>
  <si>
    <t>Kowalczyk Bogdan</t>
  </si>
  <si>
    <t>Sklorz Roman</t>
  </si>
  <si>
    <t>Respondek Krzysztof</t>
  </si>
  <si>
    <t>Jezusek Joachim</t>
  </si>
  <si>
    <t>Rojek Stefan</t>
  </si>
  <si>
    <t>Cimała Krystian</t>
  </si>
  <si>
    <t>Pendziałek Maksymilian</t>
  </si>
  <si>
    <t>Reguła Jan</t>
  </si>
  <si>
    <t>Strzelczyk Edward</t>
  </si>
  <si>
    <t>Żak Józef</t>
  </si>
  <si>
    <t>Lasota Zbigniew</t>
  </si>
  <si>
    <t>Buchta Herbert</t>
  </si>
  <si>
    <t>Bajer Ryszard</t>
  </si>
  <si>
    <t>Hajduczek Andrzej</t>
  </si>
  <si>
    <t>Kubicki Leon</t>
  </si>
  <si>
    <t>Grabiec Janusz</t>
  </si>
  <si>
    <t>Szewczyk Hubert</t>
  </si>
  <si>
    <t>Szopa Jarosław</t>
  </si>
  <si>
    <t>KS U WALKA Rybnik</t>
  </si>
  <si>
    <t>SILESIA Rybnik</t>
  </si>
  <si>
    <t>ZAWISZA TURYSTA Stara Kuźnia</t>
  </si>
  <si>
    <t>Krojc Krzyżanowice</t>
  </si>
  <si>
    <t>SKS CZARNI Krzyżkowice</t>
  </si>
  <si>
    <t>Szymański Grzegorz</t>
  </si>
  <si>
    <t>L.p.</t>
  </si>
  <si>
    <t>13:00 - 15:00</t>
  </si>
  <si>
    <t>Nowak Bernard</t>
  </si>
  <si>
    <t>Nikodem Eugeniusz</t>
  </si>
  <si>
    <t>Segeth Lidia</t>
  </si>
  <si>
    <t>Minkina Franciszek</t>
  </si>
  <si>
    <t>Zieliński Piotr</t>
  </si>
  <si>
    <t>Hejnosz Grażyna</t>
  </si>
  <si>
    <t>Popiel Sebastian</t>
  </si>
  <si>
    <t>Pawłowski Roman</t>
  </si>
  <si>
    <t>Polednia Alfred</t>
  </si>
  <si>
    <t>Nowak Janusz Z</t>
  </si>
  <si>
    <t>Mehlich Mateusz</t>
  </si>
  <si>
    <t>Kukuła Bogdan</t>
  </si>
  <si>
    <t>Kosiński Jerzy</t>
  </si>
  <si>
    <t>Szymura Piotr</t>
  </si>
  <si>
    <t>Gorzelak Ryszard</t>
  </si>
  <si>
    <t>Jakubczyk Adam</t>
  </si>
  <si>
    <t>Witkowski Tadeusz</t>
  </si>
  <si>
    <t>Palmer Robert</t>
  </si>
  <si>
    <t>Kopeć Janusz</t>
  </si>
  <si>
    <t>Skupień Eugeniusz</t>
  </si>
  <si>
    <t>Kumek Waldemar</t>
  </si>
  <si>
    <t>Mrożek Krzysztof</t>
  </si>
  <si>
    <t>Matusik Grzegorz</t>
  </si>
  <si>
    <t>Śliż Bogdan</t>
  </si>
  <si>
    <t>Cisek Edward</t>
  </si>
  <si>
    <t>Kiwer Przemysław</t>
  </si>
  <si>
    <t>Masoń Krzysztof</t>
  </si>
  <si>
    <t>Walaszek Mirosław</t>
  </si>
  <si>
    <t>Piela Henryk</t>
  </si>
  <si>
    <t>Szpecht Marian</t>
  </si>
  <si>
    <t>Kabisz Adam</t>
  </si>
  <si>
    <t>Jaksik Edward</t>
  </si>
  <si>
    <t>Jambor Arkadiusz</t>
  </si>
  <si>
    <t>Ordon Gerard</t>
  </si>
  <si>
    <t>Gąsior Jerzy</t>
  </si>
  <si>
    <t>Hyla Henryk</t>
  </si>
  <si>
    <t>Wajda Waldemar</t>
  </si>
  <si>
    <t>Kuczob Józef</t>
  </si>
  <si>
    <t>Chlebicki Eugeniusz</t>
  </si>
  <si>
    <t>Rymbalski Roman</t>
  </si>
  <si>
    <t>Głowa Mirosław</t>
  </si>
  <si>
    <t>Błaszczyk Józef</t>
  </si>
  <si>
    <t>Jaromin Weronika</t>
  </si>
  <si>
    <t>Kasza Krzysztof</t>
  </si>
  <si>
    <t>Purszke Ginter</t>
  </si>
  <si>
    <t>Krzywoń Piotr</t>
  </si>
  <si>
    <t>Grajcarek Kazimierz</t>
  </si>
  <si>
    <t>Harazim Izydor</t>
  </si>
  <si>
    <t>Błeszyński Tadeusz</t>
  </si>
  <si>
    <t>Mazik Kazimierz</t>
  </si>
  <si>
    <t>Kurzeja Jerzy</t>
  </si>
  <si>
    <t>Marcisz Hubert</t>
  </si>
  <si>
    <t>Piwowarek Andrzej</t>
  </si>
  <si>
    <t>Kajdański Andrzej</t>
  </si>
  <si>
    <t>Gulba Marcin</t>
  </si>
  <si>
    <t>Bryła Krzysztof</t>
  </si>
  <si>
    <t>Grysik Michał</t>
  </si>
  <si>
    <t>Bujoczek Mirosław</t>
  </si>
  <si>
    <t>Dziatzko Helmut</t>
  </si>
  <si>
    <t>Pach Roman</t>
  </si>
  <si>
    <t>Lip Damian</t>
  </si>
  <si>
    <t>Knopek Kazimierz</t>
  </si>
  <si>
    <t>Foltyn Andrzej</t>
  </si>
  <si>
    <t>Kowalik Kazimierz</t>
  </si>
  <si>
    <t>Węgrzyk Stanisław</t>
  </si>
  <si>
    <t>Lukasek Janusz</t>
  </si>
  <si>
    <t>Jaworski Jan</t>
  </si>
  <si>
    <t>Furczyk Ludwik</t>
  </si>
  <si>
    <t>Skrobol Dariusz</t>
  </si>
  <si>
    <t>Tyc Kazimierz</t>
  </si>
  <si>
    <t>Gonska Kamil</t>
  </si>
  <si>
    <t>Borkowski Jan</t>
  </si>
  <si>
    <t>Goralczyk Jerzy</t>
  </si>
  <si>
    <t>Nyderek Krzysztof</t>
  </si>
  <si>
    <t>Zbrożek Mirosław</t>
  </si>
  <si>
    <t>Giersz Rafał</t>
  </si>
  <si>
    <t>Frydecki Edward</t>
  </si>
  <si>
    <t>Kowalski Roman</t>
  </si>
  <si>
    <t>Kuczera Franciszek</t>
  </si>
  <si>
    <t>Machoczek Tadeusz</t>
  </si>
  <si>
    <t>Górka Zdzisław</t>
  </si>
  <si>
    <t>Piersiak Piotr</t>
  </si>
  <si>
    <t>Kurpanik Krystian</t>
  </si>
  <si>
    <t>Plebaniak Janusz</t>
  </si>
  <si>
    <t>Woronecki Edward</t>
  </si>
  <si>
    <t>Kozaczek Ryszard</t>
  </si>
  <si>
    <t>Staszczyk Ryszard</t>
  </si>
  <si>
    <t xml:space="preserve"> Trybuś Łukasz</t>
  </si>
  <si>
    <t>Szafraniec Jan</t>
  </si>
  <si>
    <t>Panfil Tomasz</t>
  </si>
  <si>
    <t>Owsiak Andrzej</t>
  </si>
  <si>
    <t>Chowaniec Henryk</t>
  </si>
  <si>
    <t>Benisz Adam</t>
  </si>
  <si>
    <t>Woźnica Florian</t>
  </si>
  <si>
    <t>Świec Stanisław</t>
  </si>
  <si>
    <t>Janik Krystian</t>
  </si>
  <si>
    <t>Wieczorek Henryk</t>
  </si>
  <si>
    <t>Pora Bogumił</t>
  </si>
  <si>
    <t>Górka Rajmund</t>
  </si>
  <si>
    <t>Walus Dominik</t>
  </si>
  <si>
    <t>Mróz Marek</t>
  </si>
  <si>
    <t>Wieszołek Norbert</t>
  </si>
  <si>
    <t>Grohs Paweł</t>
  </si>
  <si>
    <t>Manczyk Piotr</t>
  </si>
  <si>
    <t>Imach Marek</t>
  </si>
  <si>
    <t>Lyra Jerzy</t>
  </si>
  <si>
    <t>Sykoś Joachim</t>
  </si>
  <si>
    <t>Marchewka Zygmunt</t>
  </si>
  <si>
    <t>Malkusz Piotr</t>
  </si>
  <si>
    <t>Kodura Ireneusz</t>
  </si>
  <si>
    <t>Wieczorek Marcin</t>
  </si>
  <si>
    <t>Lisek Teodor</t>
  </si>
  <si>
    <t>Ratajczyk Michał</t>
  </si>
  <si>
    <t>Gomola Jan</t>
  </si>
  <si>
    <t>Pokój Antoni</t>
  </si>
  <si>
    <t>Jurecki Jerzy</t>
  </si>
  <si>
    <t>Fabisiak Kazimierz</t>
  </si>
  <si>
    <t>Michna Rudolf</t>
  </si>
  <si>
    <t>Ciemięga Mirosław</t>
  </si>
  <si>
    <t>Lis Romuald</t>
  </si>
  <si>
    <t>Hanusek Piotr</t>
  </si>
  <si>
    <t>Wala Eugeniusz</t>
  </si>
  <si>
    <t>Kuczera Antoni</t>
  </si>
  <si>
    <t>Koch Waldemar</t>
  </si>
  <si>
    <t>Armatys Piotr</t>
  </si>
  <si>
    <t>Konieczny Bogusław</t>
  </si>
  <si>
    <t>Papior Stefan</t>
  </si>
  <si>
    <t>Cwik Rudolf</t>
  </si>
  <si>
    <t>Bortel Andrzej</t>
  </si>
  <si>
    <t>Konsek Andrzej W</t>
  </si>
  <si>
    <t>Kampka Krystian</t>
  </si>
  <si>
    <t>Ehrentraut Henryk</t>
  </si>
  <si>
    <t>Konieczny Ernest</t>
  </si>
  <si>
    <t>Makrosz Bernard</t>
  </si>
  <si>
    <t>Janoszek Dawid</t>
  </si>
  <si>
    <t>Kalina Zofia</t>
  </si>
  <si>
    <t>Brzeziński Alojzy</t>
  </si>
  <si>
    <t>Szulc Rafał</t>
  </si>
  <si>
    <t>Kubiak Grzegorz</t>
  </si>
  <si>
    <t>Bianga Marek</t>
  </si>
  <si>
    <t>Ziarno Henryk</t>
  </si>
  <si>
    <t>Kazmierowski Stanisław</t>
  </si>
  <si>
    <t>Myszewski Henryk</t>
  </si>
  <si>
    <t>Rohda Zygmunt</t>
  </si>
  <si>
    <t>Baran Adam</t>
  </si>
  <si>
    <t>Paszylk Marian</t>
  </si>
  <si>
    <t>Gafka Andrzej</t>
  </si>
  <si>
    <t>Styn Marek</t>
  </si>
  <si>
    <t>Pawlicki Andrzej</t>
  </si>
  <si>
    <t>Kohnke Henryk</t>
  </si>
  <si>
    <t>Stodolny Piotr</t>
  </si>
  <si>
    <t>Rohde Zbigniew</t>
  </si>
  <si>
    <t>Miller Władysław</t>
  </si>
  <si>
    <t>Radtke Piotr</t>
  </si>
  <si>
    <t>Radtke Marek</t>
  </si>
  <si>
    <t>Miller Maria</t>
  </si>
  <si>
    <t>Karsznia Henryk</t>
  </si>
  <si>
    <t>Radtke Henryk</t>
  </si>
  <si>
    <t>Wejer Henryk</t>
  </si>
  <si>
    <t>Lica Jan</t>
  </si>
  <si>
    <t>Szczypior Stefan</t>
  </si>
  <si>
    <t>Formela Alojzy</t>
  </si>
  <si>
    <t>Bekisz Kazimierz</t>
  </si>
  <si>
    <t>Kozikowski Wojciech</t>
  </si>
  <si>
    <t>Kozikowski Jan</t>
  </si>
  <si>
    <t>Gostomczyk Tadeusz</t>
  </si>
  <si>
    <t>Kozikowski Bogusław</t>
  </si>
  <si>
    <t>Cybulski Zygmunt</t>
  </si>
  <si>
    <t>Czapiewski Andrzej</t>
  </si>
  <si>
    <t>Narloch Stanisław</t>
  </si>
  <si>
    <t>Orzłowski Zygmunt</t>
  </si>
  <si>
    <t>Wróbel Teresa</t>
  </si>
  <si>
    <t>Kosznik Jan</t>
  </si>
  <si>
    <t>Gostomski Zenon</t>
  </si>
  <si>
    <t>Knitter Benedykt</t>
  </si>
  <si>
    <t>Pepliński Zdzisław</t>
  </si>
  <si>
    <t>Cyrzan Jerzy</t>
  </si>
  <si>
    <t>Jędrzejczak Jerzy</t>
  </si>
  <si>
    <t>Kurcaba Honorata</t>
  </si>
  <si>
    <t>Burczyk Andrzej</t>
  </si>
  <si>
    <t>Jacek Ludwik</t>
  </si>
  <si>
    <t>Zaworski Jerzy</t>
  </si>
  <si>
    <t>Warnke Tadeusz</t>
  </si>
  <si>
    <t>Żywicki Marcin</t>
  </si>
  <si>
    <t>Kujaschewski Marian</t>
  </si>
  <si>
    <t>Mikołajczyk Paweł</t>
  </si>
  <si>
    <t>Żywicki Jan</t>
  </si>
  <si>
    <t>Janta Dariusz</t>
  </si>
  <si>
    <t>Gańcza Kazimierz</t>
  </si>
  <si>
    <t>Kujawski Adam</t>
  </si>
  <si>
    <t>Gierszewski Franciszek</t>
  </si>
  <si>
    <t>Kujaszewski Kazimierz</t>
  </si>
  <si>
    <t>Kujaszewski Roman</t>
  </si>
  <si>
    <t>Kordalski Jarosław</t>
  </si>
  <si>
    <t>Kubiszewski Mariusz</t>
  </si>
  <si>
    <t>Borzyszkowski Ryszard</t>
  </si>
  <si>
    <t>Mikołajczyk Tomasz</t>
  </si>
  <si>
    <t>Kujawski Roman</t>
  </si>
  <si>
    <t>Peek Bogdan</t>
  </si>
  <si>
    <t>Bekisz Zdzisław</t>
  </si>
  <si>
    <t>Olczak Agata</t>
  </si>
  <si>
    <t>Paździor Jan</t>
  </si>
  <si>
    <t xml:space="preserve">Latocha Paweł </t>
  </si>
  <si>
    <t>Janus Mirosław</t>
  </si>
  <si>
    <t>Kanik Jędrzej</t>
  </si>
  <si>
    <t>Kanik Aleksander</t>
  </si>
  <si>
    <t>Uszok Augustyn</t>
  </si>
  <si>
    <t>MOTYLEK HAJDUKI Chorzów</t>
  </si>
  <si>
    <t>MDK BOLKO Łaziska G.</t>
  </si>
  <si>
    <t xml:space="preserve"> k</t>
  </si>
  <si>
    <t>SKAT Kolonowskie</t>
  </si>
  <si>
    <t>LKS Mechanik Kochcice</t>
  </si>
  <si>
    <t>ATMOSFERA Zdzieszowice</t>
  </si>
  <si>
    <t>KOMAX Borki</t>
  </si>
  <si>
    <t>KSS MARCEL Radlin</t>
  </si>
  <si>
    <t>MOKSiR Puck</t>
  </si>
  <si>
    <t>LIBOR Reda</t>
  </si>
  <si>
    <t>GOKSiR Lipusz</t>
  </si>
  <si>
    <t>GOKSiR Liniewo</t>
  </si>
  <si>
    <t>ALFA Rumia</t>
  </si>
  <si>
    <t>S.K. FAMILY Dziemiany</t>
  </si>
  <si>
    <t>BAZYL Tychy</t>
  </si>
  <si>
    <t>GTS PIEKUŚ Bojszowy</t>
  </si>
  <si>
    <t>Kurpanik Leszek</t>
  </si>
  <si>
    <t>Jastrzębski Tomasz</t>
  </si>
  <si>
    <t>Drynda Piotr</t>
  </si>
  <si>
    <t>Blinda Grzegorz</t>
  </si>
  <si>
    <t>Blinda Henryk</t>
  </si>
  <si>
    <t>Kaczmarczyk Edward</t>
  </si>
  <si>
    <t>Kania Piotr</t>
  </si>
  <si>
    <t>Bojdoł Marek</t>
  </si>
  <si>
    <t>Urbanik Grzegorz</t>
  </si>
  <si>
    <t>Kubica Grzegorz</t>
  </si>
  <si>
    <t>Trybuś Mateusz</t>
  </si>
  <si>
    <t>Pietrek Jerzy</t>
  </si>
  <si>
    <t>Jończyk Franciszek</t>
  </si>
  <si>
    <t>Kuźnik Fryderyk</t>
  </si>
  <si>
    <t>Kowalczyk Józef</t>
  </si>
  <si>
    <t>Gumienny Zdzisław</t>
  </si>
  <si>
    <t>Wieczorek Andrzej C</t>
  </si>
  <si>
    <t>Sylwender Bogumił</t>
  </si>
  <si>
    <t>Świtała Franciszek O</t>
  </si>
  <si>
    <t>Jaworek Henryk O</t>
  </si>
  <si>
    <t>Siendzielorz Paweł</t>
  </si>
  <si>
    <t>Baćko Piotr</t>
  </si>
  <si>
    <t>Andrejczyk Artur</t>
  </si>
  <si>
    <t>Frey Andrzej</t>
  </si>
  <si>
    <t>Sweryd Marek</t>
  </si>
  <si>
    <t>Gawiński Piotr</t>
  </si>
  <si>
    <t>Śmigel Janusz</t>
  </si>
  <si>
    <t>Pilawa Joachim</t>
  </si>
  <si>
    <t>n</t>
  </si>
  <si>
    <t>Czornik Henryk</t>
  </si>
  <si>
    <t>STOLIKI 61-106</t>
  </si>
  <si>
    <t>Brania Bogdan</t>
  </si>
  <si>
    <t>KIBIC Studzionka</t>
  </si>
  <si>
    <t>GPP 2016  08.05.2016</t>
  </si>
  <si>
    <t>10:10</t>
  </si>
  <si>
    <t>10:10 - 12:10</t>
  </si>
  <si>
    <t>kategoria "OKRĘG 10"</t>
  </si>
  <si>
    <t>Dąbrowski Grzegorz</t>
  </si>
  <si>
    <t>Dąbrowski Kazimierz</t>
  </si>
  <si>
    <t>Dąbrowski Sławomir</t>
  </si>
  <si>
    <t>Rajski Kazimierz</t>
  </si>
  <si>
    <t>Klinkosz Marcin</t>
  </si>
  <si>
    <t xml:space="preserve">Sopata Andrzej </t>
  </si>
  <si>
    <t>Skiba Andrzej</t>
  </si>
  <si>
    <t>Mikołajczyk Rafał</t>
  </si>
  <si>
    <t>Żywicki Mateusz</t>
  </si>
  <si>
    <t>Mikołajczyk Michał</t>
  </si>
  <si>
    <t>Kujawski Grzegorz</t>
  </si>
  <si>
    <t>Kubiszewski Bartosz</t>
  </si>
  <si>
    <t>Sosnowski Ludwik</t>
  </si>
  <si>
    <t>Muża Jan</t>
  </si>
  <si>
    <t>Kordalski Jarek</t>
  </si>
  <si>
    <t>Bigott Józef</t>
  </si>
  <si>
    <t>Hollender Zbigniew</t>
  </si>
  <si>
    <t>Pawleta Jerzy</t>
  </si>
  <si>
    <t>Kania Krzysztof</t>
  </si>
  <si>
    <t>Królikowski Janusz</t>
  </si>
  <si>
    <t>Mayer Zbigniew</t>
  </si>
  <si>
    <t>Beczała Janusz</t>
  </si>
  <si>
    <t>Lazar Ryszard</t>
  </si>
  <si>
    <t>Czepionka</t>
  </si>
  <si>
    <t>Żogała</t>
  </si>
  <si>
    <t>Michalski</t>
  </si>
  <si>
    <t>Pacholczyk</t>
  </si>
  <si>
    <t>Makselon</t>
  </si>
  <si>
    <t>Beruda</t>
  </si>
  <si>
    <t>Famula</t>
  </si>
  <si>
    <t>Papkala D</t>
  </si>
  <si>
    <t>Widuch</t>
  </si>
  <si>
    <t>Brzoska</t>
  </si>
  <si>
    <t>Faruga</t>
  </si>
  <si>
    <t>Kołodziejczyk</t>
  </si>
  <si>
    <t>Zdechlikiewicz</t>
  </si>
  <si>
    <t>Morawiec</t>
  </si>
  <si>
    <t>Papkala J</t>
  </si>
  <si>
    <t>Zacha</t>
  </si>
  <si>
    <t>Głowski</t>
  </si>
  <si>
    <t>Kierownik:</t>
  </si>
  <si>
    <t>27.11.2016</t>
  </si>
  <si>
    <t xml:space="preserve"> Papkala D., Papkala J.</t>
  </si>
  <si>
    <t>Okręg Rybnik</t>
  </si>
  <si>
    <t>Nowak Antoni</t>
  </si>
  <si>
    <t>Jasiński Piotr</t>
  </si>
  <si>
    <t>Noga Leszek</t>
  </si>
  <si>
    <t>Szulik Grzegorz</t>
  </si>
  <si>
    <t>Strzoda Franciszek</t>
  </si>
  <si>
    <t>Granieczny Zygmunt</t>
  </si>
  <si>
    <t>Wieczorek Andrzej c</t>
  </si>
  <si>
    <t>Szweda Michael</t>
  </si>
  <si>
    <t>Sojczyński Marek</t>
  </si>
  <si>
    <t>Porwoł Józef</t>
  </si>
  <si>
    <t>Kostka Wilchelm</t>
  </si>
  <si>
    <t>Siódmok Zbigniew</t>
  </si>
  <si>
    <t>Huwer A., Armatys J., Sobik J.,Szweigstil A.</t>
  </si>
</sst>
</file>

<file path=xl/styles.xml><?xml version="1.0" encoding="utf-8"?>
<styleSheet xmlns="http://schemas.openxmlformats.org/spreadsheetml/2006/main">
  <numFmts count="4">
    <numFmt numFmtId="164" formatCode="0_ ;[Red]\-0\ "/>
    <numFmt numFmtId="165" formatCode="0.0"/>
    <numFmt numFmtId="166" formatCode="d/mm/yyyy"/>
    <numFmt numFmtId="167" formatCode="[$-415]General"/>
  </numFmts>
  <fonts count="161">
    <font>
      <sz val="10"/>
      <name val="Arial CE"/>
      <charset val="238"/>
    </font>
    <font>
      <sz val="10"/>
      <name val="Arial CE"/>
      <charset val="238"/>
    </font>
    <font>
      <b/>
      <i/>
      <sz val="13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1"/>
      <name val="Arial CE"/>
      <charset val="238"/>
    </font>
    <font>
      <i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4"/>
      <name val="Arial CE"/>
      <charset val="238"/>
    </font>
    <font>
      <b/>
      <sz val="8"/>
      <color indexed="17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8"/>
      <color indexed="17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i/>
      <sz val="7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10"/>
      <color indexed="12"/>
      <name val="Arial CE"/>
      <charset val="238"/>
    </font>
    <font>
      <b/>
      <sz val="7"/>
      <name val="Arial CE"/>
      <charset val="238"/>
    </font>
    <font>
      <sz val="9"/>
      <color indexed="10"/>
      <name val="Arial CE"/>
      <charset val="238"/>
    </font>
    <font>
      <b/>
      <sz val="9"/>
      <color indexed="10"/>
      <name val="Arial CE"/>
      <charset val="238"/>
    </font>
    <font>
      <b/>
      <sz val="14"/>
      <name val="Arial CE"/>
      <family val="2"/>
      <charset val="238"/>
    </font>
    <font>
      <b/>
      <sz val="11"/>
      <color indexed="9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i/>
      <sz val="7"/>
      <name val="Arial CE"/>
      <charset val="238"/>
    </font>
    <font>
      <i/>
      <sz val="12"/>
      <name val="Arial CE"/>
      <charset val="238"/>
    </font>
    <font>
      <b/>
      <i/>
      <sz val="26"/>
      <name val="Arial CE"/>
      <charset val="238"/>
    </font>
    <font>
      <i/>
      <sz val="6"/>
      <name val="Arial CE"/>
      <charset val="238"/>
    </font>
    <font>
      <b/>
      <i/>
      <sz val="12"/>
      <name val="Arial CE"/>
      <charset val="238"/>
    </font>
    <font>
      <i/>
      <sz val="14"/>
      <name val="Arial CE"/>
      <charset val="238"/>
    </font>
    <font>
      <b/>
      <sz val="48"/>
      <name val="Comic Sans MS"/>
      <family val="4"/>
      <charset val="238"/>
    </font>
    <font>
      <b/>
      <sz val="36"/>
      <name val="Comic Sans MS"/>
      <family val="4"/>
      <charset val="238"/>
    </font>
    <font>
      <sz val="10"/>
      <name val="Comic Sans MS"/>
      <family val="4"/>
      <charset val="238"/>
    </font>
    <font>
      <sz val="36"/>
      <name val="Comic Sans MS"/>
      <family val="4"/>
      <charset val="238"/>
    </font>
    <font>
      <b/>
      <sz val="60"/>
      <name val="Comic Sans MS"/>
      <family val="4"/>
      <charset val="238"/>
    </font>
    <font>
      <sz val="60"/>
      <name val="Comic Sans MS"/>
      <family val="4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4"/>
      <name val="Arial"/>
      <family val="2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9"/>
      <color indexed="9"/>
      <name val="Trebuchet MS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sz val="9"/>
      <name val="Trebuchet MS"/>
      <family val="2"/>
      <charset val="238"/>
    </font>
    <font>
      <b/>
      <sz val="10"/>
      <name val="Arial"/>
      <family val="2"/>
      <charset val="1"/>
    </font>
    <font>
      <sz val="8"/>
      <name val="Arial CE"/>
      <family val="2"/>
      <charset val="238"/>
    </font>
    <font>
      <sz val="10"/>
      <color indexed="8"/>
      <name val="Arial"/>
      <family val="2"/>
      <charset val="238"/>
    </font>
    <font>
      <sz val="36"/>
      <name val="Arial CE"/>
      <charset val="238"/>
    </font>
    <font>
      <b/>
      <sz val="10"/>
      <color indexed="9"/>
      <name val="Arial CE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i/>
      <sz val="11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charset val="238"/>
    </font>
    <font>
      <b/>
      <sz val="18"/>
      <name val="Arial CE"/>
      <charset val="238"/>
    </font>
    <font>
      <b/>
      <sz val="14"/>
      <name val="Arial CE"/>
      <charset val="238"/>
    </font>
    <font>
      <b/>
      <sz val="24"/>
      <name val="Arial CE"/>
      <charset val="238"/>
    </font>
    <font>
      <b/>
      <sz val="28"/>
      <name val="Arial CE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Czcionka tekstu podstawowego"/>
      <charset val="238"/>
    </font>
    <font>
      <sz val="8"/>
      <color indexed="8"/>
      <name val="Arial"/>
      <family val="2"/>
      <charset val="238"/>
    </font>
    <font>
      <sz val="8"/>
      <color indexed="9"/>
      <name val="Arial"/>
      <family val="2"/>
    </font>
    <font>
      <b/>
      <sz val="80"/>
      <name val="Comic Sans MS"/>
      <family val="4"/>
      <charset val="238"/>
    </font>
    <font>
      <sz val="26"/>
      <name val="Arial CE"/>
      <charset val="238"/>
    </font>
    <font>
      <sz val="8"/>
      <name val="Arial"/>
      <family val="2"/>
      <charset val="238"/>
    </font>
    <font>
      <sz val="8"/>
      <color indexed="8"/>
      <name val="Arial CE"/>
      <charset val="238"/>
    </font>
    <font>
      <sz val="10"/>
      <name val="MS Sans Serif"/>
      <family val="2"/>
      <charset val="238"/>
    </font>
    <font>
      <sz val="8"/>
      <color indexed="8"/>
      <name val="Arial CE"/>
    </font>
    <font>
      <sz val="72"/>
      <name val="Arial CE"/>
      <charset val="238"/>
    </font>
    <font>
      <sz val="10"/>
      <color indexed="9"/>
      <name val="Arial CE"/>
      <charset val="238"/>
    </font>
    <font>
      <sz val="11"/>
      <color indexed="9"/>
      <name val="Arial CE"/>
      <charset val="238"/>
    </font>
    <font>
      <b/>
      <sz val="9"/>
      <color indexed="8"/>
      <name val="Arial"/>
      <family val="2"/>
      <charset val="238"/>
    </font>
    <font>
      <b/>
      <i/>
      <sz val="13"/>
      <color indexed="8"/>
      <name val="Arial CE"/>
      <family val="2"/>
      <charset val="238"/>
    </font>
    <font>
      <b/>
      <i/>
      <sz val="9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Verdana"/>
      <family val="2"/>
      <charset val="238"/>
    </font>
    <font>
      <sz val="10"/>
      <color indexed="10"/>
      <name val="Verdana"/>
      <family val="2"/>
      <charset val="238"/>
    </font>
    <font>
      <b/>
      <i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 CE"/>
      <family val="2"/>
      <charset val="238"/>
    </font>
    <font>
      <sz val="14"/>
      <color indexed="9"/>
      <name val="Arial CE"/>
      <family val="2"/>
      <charset val="238"/>
    </font>
    <font>
      <i/>
      <sz val="8"/>
      <name val="Arial"/>
      <family val="2"/>
      <charset val="238"/>
    </font>
    <font>
      <sz val="8"/>
      <name val="Arial CE"/>
    </font>
    <font>
      <sz val="7"/>
      <name val="Arial"/>
      <family val="2"/>
      <charset val="238"/>
    </font>
    <font>
      <sz val="8"/>
      <color indexed="62"/>
      <name val="Arial"/>
      <family val="2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i/>
      <sz val="8"/>
      <color indexed="62"/>
      <name val="Arial"/>
      <family val="2"/>
      <charset val="238"/>
    </font>
    <font>
      <sz val="8"/>
      <color indexed="53"/>
      <name val="Arial"/>
      <family val="2"/>
      <charset val="238"/>
    </font>
    <font>
      <i/>
      <sz val="8"/>
      <color indexed="53"/>
      <name val="Arial"/>
      <family val="2"/>
      <charset val="238"/>
    </font>
    <font>
      <i/>
      <sz val="8"/>
      <color indexed="36"/>
      <name val="Arial"/>
      <family val="2"/>
      <charset val="238"/>
    </font>
    <font>
      <i/>
      <sz val="8"/>
      <color indexed="20"/>
      <name val="Arial"/>
      <family val="2"/>
      <charset val="238"/>
    </font>
    <font>
      <sz val="8"/>
      <color indexed="20"/>
      <name val="Arial"/>
      <family val="2"/>
      <charset val="238"/>
    </font>
    <font>
      <i/>
      <sz val="7"/>
      <color indexed="62"/>
      <name val="Arial"/>
      <family val="2"/>
      <charset val="238"/>
    </font>
    <font>
      <sz val="7"/>
      <color indexed="53"/>
      <name val="Arial"/>
      <family val="2"/>
      <charset val="238"/>
    </font>
    <font>
      <sz val="100"/>
      <name val="Arial CE"/>
      <charset val="238"/>
    </font>
    <font>
      <sz val="96"/>
      <name val="Arial CE"/>
      <charset val="238"/>
    </font>
    <font>
      <sz val="8"/>
      <color indexed="8"/>
      <name val="Czcionka tekstu podstawowego"/>
      <family val="2"/>
      <charset val="238"/>
    </font>
    <font>
      <sz val="10"/>
      <color theme="1"/>
      <name val="Arial CE"/>
      <charset val="238"/>
    </font>
    <font>
      <u/>
      <sz val="10"/>
      <color theme="10"/>
      <name val="Arial CE"/>
      <charset val="238"/>
    </font>
    <font>
      <sz val="8"/>
      <color theme="0"/>
      <name val="Arial CE"/>
      <charset val="238"/>
    </font>
    <font>
      <i/>
      <sz val="8"/>
      <color theme="4"/>
      <name val="Arial CE"/>
      <charset val="238"/>
    </font>
    <font>
      <sz val="8"/>
      <color rgb="FFFF0000"/>
      <name val="Arial CE"/>
      <charset val="238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sz val="8"/>
      <color rgb="FF376091"/>
      <name val="Arial"/>
      <family val="2"/>
      <charset val="238"/>
    </font>
    <font>
      <i/>
      <sz val="8"/>
      <color rgb="FF376091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rgb="FF6600CC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000000"/>
      <name val="Arial CE"/>
      <charset val="238"/>
    </font>
    <font>
      <i/>
      <sz val="8"/>
      <color rgb="FF376091"/>
      <name val="Arial CE"/>
      <charset val="238"/>
    </font>
    <font>
      <sz val="7"/>
      <color rgb="FF376091"/>
      <name val="Arial"/>
      <family val="2"/>
      <charset val="238"/>
    </font>
    <font>
      <i/>
      <sz val="7"/>
      <color rgb="FF376091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8"/>
      <color rgb="FFFF0000"/>
      <name val="Arial"/>
      <family val="2"/>
      <charset val="1"/>
    </font>
    <font>
      <sz val="8"/>
      <color rgb="FF0070C0"/>
      <name val="Arial"/>
      <family val="2"/>
      <charset val="238"/>
    </font>
    <font>
      <sz val="10"/>
      <color rgb="FFFF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56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7DDAF"/>
        <bgColor indexed="64"/>
      </patternFill>
    </fill>
    <fill>
      <patternFill patternType="solid">
        <fgColor rgb="FFEF9D6B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C9FFFF"/>
        <bgColor indexed="35"/>
      </patternFill>
    </fill>
    <fill>
      <patternFill patternType="solid">
        <fgColor rgb="FFFFFFB9"/>
        <bgColor indexed="34"/>
      </patternFill>
    </fill>
    <fill>
      <patternFill patternType="solid">
        <fgColor rgb="FFE1DDC9"/>
        <bgColor rgb="FFE1DDC9"/>
      </patternFill>
    </fill>
    <fill>
      <patternFill patternType="solid">
        <fgColor rgb="FFCCCC99"/>
        <bgColor rgb="FFCCCC99"/>
      </patternFill>
    </fill>
    <fill>
      <patternFill patternType="solid">
        <fgColor rgb="FFCCFFFF"/>
        <bgColor rgb="FFCCFFFF"/>
      </patternFill>
    </fill>
    <fill>
      <patternFill patternType="solid">
        <fgColor rgb="FFE6E6FF"/>
        <bgColor rgb="FFE6E6FF"/>
      </patternFill>
    </fill>
    <fill>
      <patternFill patternType="solid">
        <fgColor rgb="FFCCFFFF"/>
        <bgColor rgb="FFCFE7F5"/>
      </patternFill>
    </fill>
    <fill>
      <patternFill patternType="solid">
        <fgColor rgb="FFFFCCFF"/>
        <bgColor indexed="64"/>
      </patternFill>
    </fill>
    <fill>
      <patternFill patternType="solid">
        <fgColor rgb="FFBA75FF"/>
        <bgColor rgb="FFFF99CC"/>
      </patternFill>
    </fill>
    <fill>
      <patternFill patternType="solid">
        <fgColor rgb="FFDEBDFF"/>
        <bgColor rgb="FFCC99FF"/>
      </patternFill>
    </fill>
    <fill>
      <patternFill patternType="solid">
        <fgColor rgb="FFDEBDFF"/>
        <bgColor rgb="FFFFFFFF"/>
      </patternFill>
    </fill>
    <fill>
      <patternFill patternType="solid">
        <fgColor rgb="FFDEBDFF"/>
        <bgColor rgb="FFFF99CC"/>
      </patternFill>
    </fill>
    <fill>
      <patternFill patternType="solid">
        <fgColor rgb="FFFFFFB9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dotted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167" fontId="137" fillId="0" borderId="0"/>
    <xf numFmtId="0" fontId="138" fillId="0" borderId="0" applyNumberFormat="0" applyFill="0" applyBorder="0" applyAlignment="0" applyProtection="0">
      <alignment vertical="top"/>
      <protection locked="0"/>
    </xf>
    <xf numFmtId="0" fontId="101" fillId="0" borderId="0"/>
    <xf numFmtId="0" fontId="74" fillId="0" borderId="0"/>
    <xf numFmtId="0" fontId="74" fillId="0" borderId="0"/>
    <xf numFmtId="0" fontId="74" fillId="0" borderId="0"/>
    <xf numFmtId="0" fontId="61" fillId="0" borderId="0"/>
    <xf numFmtId="0" fontId="61" fillId="0" borderId="0"/>
    <xf numFmtId="0" fontId="10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</cellStyleXfs>
  <cellXfs count="940">
    <xf numFmtId="0" fontId="0" fillId="0" borderId="0" xfId="0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left" vertical="center"/>
    </xf>
    <xf numFmtId="0" fontId="20" fillId="0" borderId="0" xfId="0" applyFont="1"/>
    <xf numFmtId="0" fontId="18" fillId="0" borderId="5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7" fillId="0" borderId="13" xfId="0" applyFont="1" applyFill="1" applyBorder="1" applyAlignment="1"/>
    <xf numFmtId="0" fontId="7" fillId="0" borderId="13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8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center"/>
    </xf>
    <xf numFmtId="0" fontId="0" fillId="0" borderId="25" xfId="0" applyBorder="1" applyAlignment="1">
      <alignment horizontal="right"/>
    </xf>
    <xf numFmtId="0" fontId="0" fillId="0" borderId="25" xfId="0" applyBorder="1"/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left"/>
    </xf>
    <xf numFmtId="0" fontId="45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165" fontId="38" fillId="0" borderId="0" xfId="0" applyNumberFormat="1" applyFont="1" applyBorder="1" applyAlignment="1">
      <alignment horizontal="right" vertical="center" indent="1"/>
    </xf>
    <xf numFmtId="0" fontId="42" fillId="0" borderId="0" xfId="0" applyFont="1" applyBorder="1" applyAlignment="1">
      <alignment horizontal="center"/>
    </xf>
    <xf numFmtId="0" fontId="48" fillId="0" borderId="0" xfId="0" applyFont="1" applyBorder="1" applyAlignment="1"/>
    <xf numFmtId="0" fontId="48" fillId="0" borderId="0" xfId="0" applyFont="1" applyBorder="1"/>
    <xf numFmtId="0" fontId="1" fillId="0" borderId="0" xfId="0" applyFont="1"/>
    <xf numFmtId="0" fontId="37" fillId="0" borderId="0" xfId="0" applyFont="1" applyAlignment="1">
      <alignment horizontal="center"/>
    </xf>
    <xf numFmtId="0" fontId="38" fillId="0" borderId="0" xfId="0" applyFont="1"/>
    <xf numFmtId="0" fontId="42" fillId="0" borderId="0" xfId="0" applyFont="1"/>
    <xf numFmtId="0" fontId="44" fillId="0" borderId="0" xfId="0" applyFont="1" applyAlignment="1">
      <alignment horizontal="center"/>
    </xf>
    <xf numFmtId="0" fontId="35" fillId="0" borderId="0" xfId="0" applyFont="1" applyBorder="1" applyAlignment="1"/>
    <xf numFmtId="0" fontId="29" fillId="4" borderId="6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 vertical="top"/>
    </xf>
    <xf numFmtId="0" fontId="49" fillId="0" borderId="6" xfId="0" applyFont="1" applyFill="1" applyBorder="1" applyAlignment="1">
      <alignment vertical="center"/>
    </xf>
    <xf numFmtId="0" fontId="1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top"/>
    </xf>
    <xf numFmtId="0" fontId="53" fillId="0" borderId="6" xfId="0" applyFont="1" applyFill="1" applyBorder="1" applyAlignment="1">
      <alignment horizontal="center" vertical="center"/>
    </xf>
    <xf numFmtId="0" fontId="49" fillId="0" borderId="0" xfId="0" applyFont="1" applyFill="1" applyBorder="1"/>
    <xf numFmtId="0" fontId="49" fillId="0" borderId="0" xfId="0" applyFont="1" applyFill="1" applyBorder="1" applyAlignment="1">
      <alignment horizontal="center"/>
    </xf>
    <xf numFmtId="0" fontId="1" fillId="0" borderId="29" xfId="0" applyFont="1" applyFill="1" applyBorder="1"/>
    <xf numFmtId="0" fontId="1" fillId="0" borderId="17" xfId="0" applyFont="1" applyFill="1" applyBorder="1"/>
    <xf numFmtId="0" fontId="26" fillId="0" borderId="2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53" fillId="0" borderId="31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right" vertical="center"/>
    </xf>
    <xf numFmtId="0" fontId="54" fillId="0" borderId="14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53" fillId="0" borderId="9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horizontal="right" vertical="center"/>
    </xf>
    <xf numFmtId="0" fontId="54" fillId="0" borderId="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41" xfId="0" applyFont="1" applyBorder="1"/>
    <xf numFmtId="0" fontId="37" fillId="0" borderId="0" xfId="0" applyFont="1" applyFill="1" applyBorder="1" applyAlignment="1"/>
    <xf numFmtId="0" fontId="27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0" fillId="0" borderId="0" xfId="0" applyAlignment="1">
      <alignment horizontal="center" wrapText="1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right"/>
    </xf>
    <xf numFmtId="0" fontId="55" fillId="0" borderId="0" xfId="0" applyFont="1" applyAlignment="1">
      <alignment horizontal="right" vertical="center" wrapText="1"/>
    </xf>
    <xf numFmtId="0" fontId="58" fillId="0" borderId="0" xfId="0" applyFont="1" applyAlignment="1">
      <alignment horizontal="center" vertical="center"/>
    </xf>
    <xf numFmtId="0" fontId="56" fillId="0" borderId="0" xfId="0" applyFont="1" applyAlignment="1">
      <alignment horizontal="right" vertical="center" wrapText="1"/>
    </xf>
    <xf numFmtId="49" fontId="59" fillId="0" borderId="0" xfId="0" applyNumberFormat="1" applyFont="1" applyAlignment="1">
      <alignment horizontal="right" vertical="center"/>
    </xf>
    <xf numFmtId="0" fontId="60" fillId="0" borderId="0" xfId="0" applyFont="1" applyAlignment="1">
      <alignment horizontal="right"/>
    </xf>
    <xf numFmtId="165" fontId="38" fillId="0" borderId="42" xfId="0" applyNumberFormat="1" applyFont="1" applyBorder="1" applyAlignment="1">
      <alignment horizontal="right" vertical="center" indent="1"/>
    </xf>
    <xf numFmtId="0" fontId="42" fillId="0" borderId="43" xfId="0" applyFont="1" applyBorder="1" applyAlignment="1">
      <alignment horizontal="center"/>
    </xf>
    <xf numFmtId="0" fontId="40" fillId="0" borderId="8" xfId="0" applyFont="1" applyBorder="1" applyAlignment="1">
      <alignment horizontal="center" vertical="center"/>
    </xf>
    <xf numFmtId="165" fontId="41" fillId="0" borderId="16" xfId="0" applyNumberFormat="1" applyFont="1" applyBorder="1" applyAlignment="1">
      <alignment horizontal="right" vertical="center" indent="1"/>
    </xf>
    <xf numFmtId="0" fontId="40" fillId="0" borderId="44" xfId="0" applyFont="1" applyBorder="1" applyAlignment="1">
      <alignment horizontal="center" vertical="center"/>
    </xf>
    <xf numFmtId="165" fontId="41" fillId="0" borderId="45" xfId="0" applyNumberFormat="1" applyFont="1" applyBorder="1" applyAlignment="1">
      <alignment horizontal="right" vertical="center" indent="1"/>
    </xf>
    <xf numFmtId="0" fontId="37" fillId="0" borderId="41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37" fillId="0" borderId="0" xfId="0" applyFont="1"/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/>
    </xf>
    <xf numFmtId="0" fontId="42" fillId="0" borderId="1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1" fillId="0" borderId="16" xfId="0" applyFont="1" applyBorder="1" applyAlignment="1">
      <alignment horizontal="left" vertical="center" wrapText="1" indent="1"/>
    </xf>
    <xf numFmtId="0" fontId="41" fillId="0" borderId="45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right"/>
    </xf>
    <xf numFmtId="165" fontId="40" fillId="0" borderId="0" xfId="0" applyNumberFormat="1" applyFont="1" applyFill="1" applyBorder="1" applyAlignment="1">
      <alignment horizontal="right" vertical="center" indent="1"/>
    </xf>
    <xf numFmtId="0" fontId="12" fillId="0" borderId="7" xfId="0" applyFont="1" applyFill="1" applyBorder="1" applyAlignment="1" applyProtection="1">
      <alignment vertical="center"/>
      <protection locked="0"/>
    </xf>
    <xf numFmtId="0" fontId="12" fillId="0" borderId="34" xfId="0" applyFont="1" applyFill="1" applyBorder="1" applyAlignment="1" applyProtection="1">
      <alignment vertical="center"/>
      <protection locked="0"/>
    </xf>
    <xf numFmtId="0" fontId="12" fillId="0" borderId="52" xfId="0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vertical="center"/>
      <protection locked="0"/>
    </xf>
    <xf numFmtId="0" fontId="12" fillId="0" borderId="15" xfId="0" applyFont="1" applyFill="1" applyBorder="1" applyAlignment="1" applyProtection="1">
      <alignment vertical="center"/>
      <protection locked="0"/>
    </xf>
    <xf numFmtId="0" fontId="8" fillId="2" borderId="36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right" vertical="center"/>
    </xf>
    <xf numFmtId="0" fontId="8" fillId="2" borderId="54" xfId="0" applyFont="1" applyFill="1" applyBorder="1" applyAlignment="1">
      <alignment horizontal="center" vertical="center"/>
    </xf>
    <xf numFmtId="164" fontId="13" fillId="0" borderId="55" xfId="0" applyNumberFormat="1" applyFont="1" applyFill="1" applyBorder="1" applyAlignment="1">
      <alignment horizontal="right" vertical="center"/>
    </xf>
    <xf numFmtId="164" fontId="13" fillId="0" borderId="56" xfId="0" applyNumberFormat="1" applyFont="1" applyFill="1" applyBorder="1" applyAlignment="1">
      <alignment horizontal="right" vertical="center"/>
    </xf>
    <xf numFmtId="164" fontId="13" fillId="0" borderId="57" xfId="0" applyNumberFormat="1" applyFont="1" applyFill="1" applyBorder="1" applyAlignment="1">
      <alignment horizontal="right" vertical="center"/>
    </xf>
    <xf numFmtId="164" fontId="13" fillId="0" borderId="58" xfId="0" applyNumberFormat="1" applyFont="1" applyFill="1" applyBorder="1" applyAlignment="1">
      <alignment horizontal="right" vertical="center"/>
    </xf>
    <xf numFmtId="166" fontId="63" fillId="0" borderId="0" xfId="0" applyNumberFormat="1" applyFont="1" applyBorder="1" applyAlignment="1">
      <alignment horizontal="center"/>
    </xf>
    <xf numFmtId="0" fontId="65" fillId="0" borderId="59" xfId="0" applyFont="1" applyFill="1" applyBorder="1" applyAlignment="1">
      <alignment horizontal="center" vertical="center"/>
    </xf>
    <xf numFmtId="0" fontId="65" fillId="0" borderId="6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right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68" fillId="0" borderId="1" xfId="0" applyFont="1" applyFill="1" applyBorder="1" applyAlignment="1">
      <alignment horizontal="left" wrapText="1"/>
    </xf>
    <xf numFmtId="0" fontId="69" fillId="0" borderId="1" xfId="0" applyFont="1" applyFill="1" applyBorder="1" applyAlignment="1">
      <alignment horizontal="left" wrapText="1"/>
    </xf>
    <xf numFmtId="0" fontId="66" fillId="0" borderId="64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wrapText="1"/>
    </xf>
    <xf numFmtId="0" fontId="71" fillId="6" borderId="6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73" fillId="0" borderId="1" xfId="0" applyFont="1" applyFill="1" applyBorder="1" applyAlignment="1">
      <alignment horizontal="left" wrapText="1"/>
    </xf>
    <xf numFmtId="0" fontId="71" fillId="0" borderId="64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wrapText="1"/>
    </xf>
    <xf numFmtId="0" fontId="71" fillId="6" borderId="66" xfId="0" applyFont="1" applyFill="1" applyBorder="1" applyAlignment="1">
      <alignment horizontal="center" vertical="center"/>
    </xf>
    <xf numFmtId="0" fontId="72" fillId="0" borderId="67" xfId="0" applyFont="1" applyFill="1" applyBorder="1" applyAlignment="1">
      <alignment horizontal="center" vertical="center"/>
    </xf>
    <xf numFmtId="0" fontId="66" fillId="6" borderId="6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1" fillId="6" borderId="0" xfId="0" applyFont="1" applyFill="1" applyBorder="1" applyAlignment="1">
      <alignment horizontal="center" vertical="center"/>
    </xf>
    <xf numFmtId="0" fontId="73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1" fillId="0" borderId="69" xfId="0" applyFont="1" applyBorder="1" applyAlignment="1">
      <alignment horizontal="left" vertical="center" wrapText="1" indent="1"/>
    </xf>
    <xf numFmtId="165" fontId="41" fillId="0" borderId="69" xfId="0" applyNumberFormat="1" applyFont="1" applyBorder="1" applyAlignment="1">
      <alignment horizontal="right" vertical="center" indent="1"/>
    </xf>
    <xf numFmtId="0" fontId="40" fillId="0" borderId="69" xfId="0" applyFont="1" applyBorder="1" applyAlignment="1">
      <alignment horizontal="left" vertical="center" wrapText="1" indent="1"/>
    </xf>
    <xf numFmtId="0" fontId="45" fillId="0" borderId="0" xfId="0" applyFont="1" applyBorder="1" applyAlignment="1">
      <alignment horizontal="center"/>
    </xf>
    <xf numFmtId="0" fontId="76" fillId="0" borderId="0" xfId="0" applyFont="1" applyBorder="1" applyAlignment="1">
      <alignment horizontal="center"/>
    </xf>
    <xf numFmtId="0" fontId="47" fillId="0" borderId="0" xfId="0" applyFont="1"/>
    <xf numFmtId="0" fontId="45" fillId="0" borderId="13" xfId="0" applyFont="1" applyBorder="1" applyAlignment="1"/>
    <xf numFmtId="165" fontId="47" fillId="0" borderId="34" xfId="0" applyNumberFormat="1" applyFont="1" applyBorder="1" applyAlignment="1">
      <alignment horizontal="right" vertical="center" indent="1"/>
    </xf>
    <xf numFmtId="0" fontId="45" fillId="0" borderId="8" xfId="0" applyFont="1" applyBorder="1" applyAlignment="1">
      <alignment horizontal="center" vertical="center"/>
    </xf>
    <xf numFmtId="165" fontId="47" fillId="0" borderId="16" xfId="0" applyNumberFormat="1" applyFont="1" applyBorder="1" applyAlignment="1">
      <alignment horizontal="center" vertical="center"/>
    </xf>
    <xf numFmtId="165" fontId="47" fillId="0" borderId="16" xfId="0" applyNumberFormat="1" applyFont="1" applyBorder="1" applyAlignment="1">
      <alignment horizontal="right" vertical="center" indent="1"/>
    </xf>
    <xf numFmtId="0" fontId="47" fillId="0" borderId="10" xfId="0" applyFont="1" applyBorder="1" applyAlignment="1">
      <alignment horizontal="left" vertical="center" indent="1"/>
    </xf>
    <xf numFmtId="0" fontId="47" fillId="0" borderId="9" xfId="0" applyFont="1" applyBorder="1" applyAlignment="1">
      <alignment horizontal="right" vertical="center" indent="1"/>
    </xf>
    <xf numFmtId="0" fontId="47" fillId="0" borderId="10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165" fontId="47" fillId="0" borderId="45" xfId="0" applyNumberFormat="1" applyFont="1" applyBorder="1" applyAlignment="1">
      <alignment horizontal="center" vertical="center"/>
    </xf>
    <xf numFmtId="165" fontId="47" fillId="0" borderId="45" xfId="0" applyNumberFormat="1" applyFont="1" applyBorder="1" applyAlignment="1">
      <alignment horizontal="right" vertical="center" indent="1"/>
    </xf>
    <xf numFmtId="0" fontId="47" fillId="0" borderId="48" xfId="0" applyFont="1" applyBorder="1" applyAlignment="1">
      <alignment horizontal="left" vertical="center" indent="1"/>
    </xf>
    <xf numFmtId="0" fontId="47" fillId="0" borderId="48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165" fontId="45" fillId="0" borderId="46" xfId="0" applyNumberFormat="1" applyFont="1" applyBorder="1" applyAlignment="1">
      <alignment horizontal="right" vertical="center"/>
    </xf>
    <xf numFmtId="165" fontId="45" fillId="0" borderId="70" xfId="0" applyNumberFormat="1" applyFont="1" applyBorder="1" applyAlignment="1">
      <alignment horizontal="right" vertical="center" indent="1"/>
    </xf>
    <xf numFmtId="0" fontId="47" fillId="0" borderId="71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4" fillId="0" borderId="0" xfId="0" applyFont="1"/>
    <xf numFmtId="165" fontId="44" fillId="0" borderId="0" xfId="0" applyNumberFormat="1" applyFont="1"/>
    <xf numFmtId="0" fontId="104" fillId="0" borderId="0" xfId="0" applyFont="1"/>
    <xf numFmtId="0" fontId="55" fillId="0" borderId="0" xfId="0" applyFont="1" applyAlignment="1">
      <alignment horizontal="left" vertical="center" wrapText="1"/>
    </xf>
    <xf numFmtId="0" fontId="56" fillId="0" borderId="72" xfId="0" applyFont="1" applyBorder="1" applyAlignment="1">
      <alignment horizontal="right" vertical="center" wrapText="1"/>
    </xf>
    <xf numFmtId="0" fontId="58" fillId="0" borderId="72" xfId="0" applyFont="1" applyBorder="1" applyAlignment="1">
      <alignment horizontal="center" vertical="center"/>
    </xf>
    <xf numFmtId="0" fontId="60" fillId="0" borderId="72" xfId="0" applyFont="1" applyBorder="1" applyAlignment="1">
      <alignment horizontal="right"/>
    </xf>
    <xf numFmtId="0" fontId="12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0" fillId="0" borderId="0" xfId="0" applyFont="1" applyFill="1"/>
    <xf numFmtId="0" fontId="20" fillId="0" borderId="0" xfId="0" applyFont="1" applyFill="1"/>
    <xf numFmtId="0" fontId="79" fillId="0" borderId="0" xfId="0" applyFont="1" applyFill="1"/>
    <xf numFmtId="0" fontId="78" fillId="0" borderId="25" xfId="0" applyFont="1" applyFill="1" applyBorder="1"/>
    <xf numFmtId="0" fontId="78" fillId="0" borderId="0" xfId="0" applyFont="1" applyFill="1"/>
    <xf numFmtId="0" fontId="80" fillId="3" borderId="0" xfId="0" applyFont="1" applyFill="1"/>
    <xf numFmtId="0" fontId="78" fillId="0" borderId="73" xfId="0" applyFont="1" applyFill="1" applyBorder="1"/>
    <xf numFmtId="0" fontId="20" fillId="3" borderId="0" xfId="0" applyFont="1" applyFill="1"/>
    <xf numFmtId="0" fontId="78" fillId="7" borderId="73" xfId="0" applyFont="1" applyFill="1" applyBorder="1"/>
    <xf numFmtId="0" fontId="20" fillId="0" borderId="73" xfId="0" applyFont="1" applyFill="1" applyBorder="1"/>
    <xf numFmtId="0" fontId="14" fillId="0" borderId="73" xfId="0" applyFont="1" applyFill="1" applyBorder="1" applyAlignment="1">
      <alignment horizontal="center"/>
    </xf>
    <xf numFmtId="0" fontId="20" fillId="0" borderId="73" xfId="0" applyFont="1" applyFill="1" applyBorder="1" applyAlignment="1">
      <alignment horizontal="right"/>
    </xf>
    <xf numFmtId="0" fontId="14" fillId="0" borderId="73" xfId="0" applyFont="1" applyFill="1" applyBorder="1"/>
    <xf numFmtId="0" fontId="79" fillId="0" borderId="73" xfId="0" applyFont="1" applyFill="1" applyBorder="1"/>
    <xf numFmtId="0" fontId="79" fillId="0" borderId="73" xfId="0" applyFont="1" applyFill="1" applyBorder="1" applyAlignment="1">
      <alignment horizontal="right"/>
    </xf>
    <xf numFmtId="0" fontId="81" fillId="8" borderId="73" xfId="0" applyFont="1" applyFill="1" applyBorder="1" applyAlignment="1">
      <alignment horizontal="center"/>
    </xf>
    <xf numFmtId="0" fontId="81" fillId="8" borderId="0" xfId="0" applyFont="1" applyFill="1" applyAlignment="1">
      <alignment horizontal="center"/>
    </xf>
    <xf numFmtId="0" fontId="77" fillId="0" borderId="0" xfId="0" applyFont="1" applyFill="1" applyAlignment="1">
      <alignment horizontal="center"/>
    </xf>
    <xf numFmtId="0" fontId="82" fillId="0" borderId="0" xfId="0" applyFont="1" applyFill="1"/>
    <xf numFmtId="0" fontId="81" fillId="0" borderId="0" xfId="0" applyFont="1" applyFill="1"/>
    <xf numFmtId="0" fontId="20" fillId="0" borderId="0" xfId="0" applyFont="1" applyFill="1" applyAlignment="1">
      <alignment horizontal="center"/>
    </xf>
    <xf numFmtId="0" fontId="77" fillId="0" borderId="73" xfId="0" applyFont="1" applyFill="1" applyBorder="1"/>
    <xf numFmtId="0" fontId="6" fillId="0" borderId="0" xfId="0" applyFont="1" applyFill="1" applyBorder="1" applyAlignment="1"/>
    <xf numFmtId="0" fontId="84" fillId="0" borderId="0" xfId="0" applyFont="1" applyFill="1" applyBorder="1" applyAlignment="1"/>
    <xf numFmtId="0" fontId="84" fillId="0" borderId="13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right"/>
    </xf>
    <xf numFmtId="0" fontId="77" fillId="3" borderId="73" xfId="0" applyFont="1" applyFill="1" applyBorder="1" applyAlignment="1">
      <alignment horizontal="center"/>
    </xf>
    <xf numFmtId="0" fontId="85" fillId="0" borderId="0" xfId="0" applyFont="1" applyAlignment="1">
      <alignment horizontal="center" vertical="center"/>
    </xf>
    <xf numFmtId="0" fontId="86" fillId="0" borderId="72" xfId="0" applyFont="1" applyBorder="1" applyAlignment="1">
      <alignment horizontal="center" vertical="center"/>
    </xf>
    <xf numFmtId="0" fontId="88" fillId="0" borderId="0" xfId="0" applyFont="1"/>
    <xf numFmtId="0" fontId="87" fillId="0" borderId="0" xfId="0" applyFont="1"/>
    <xf numFmtId="0" fontId="89" fillId="0" borderId="0" xfId="0" applyFont="1"/>
    <xf numFmtId="165" fontId="44" fillId="0" borderId="0" xfId="0" applyNumberFormat="1" applyFont="1" applyBorder="1"/>
    <xf numFmtId="0" fontId="105" fillId="0" borderId="0" xfId="0" applyFont="1" applyBorder="1" applyAlignment="1">
      <alignment horizontal="left" vertical="center" wrapText="1" indent="1"/>
    </xf>
    <xf numFmtId="0" fontId="0" fillId="0" borderId="18" xfId="0" applyFont="1" applyFill="1" applyBorder="1"/>
    <xf numFmtId="0" fontId="0" fillId="0" borderId="9" xfId="0" applyFont="1" applyFill="1" applyBorder="1"/>
    <xf numFmtId="0" fontId="0" fillId="0" borderId="19" xfId="0" applyFont="1" applyFill="1" applyBorder="1"/>
    <xf numFmtId="0" fontId="3" fillId="0" borderId="0" xfId="0" applyFont="1" applyFill="1" applyBorder="1" applyAlignment="1"/>
    <xf numFmtId="0" fontId="90" fillId="0" borderId="0" xfId="0" applyFont="1"/>
    <xf numFmtId="0" fontId="91" fillId="0" borderId="0" xfId="0" applyFont="1" applyFill="1" applyBorder="1" applyAlignment="1">
      <alignment vertical="center"/>
    </xf>
    <xf numFmtId="0" fontId="91" fillId="0" borderId="0" xfId="5" applyFont="1" applyFill="1" applyBorder="1" applyAlignment="1">
      <alignment vertical="center"/>
    </xf>
    <xf numFmtId="0" fontId="91" fillId="0" borderId="0" xfId="0" applyFont="1" applyFill="1" applyBorder="1" applyAlignment="1">
      <alignment horizontal="left" vertical="center"/>
    </xf>
    <xf numFmtId="0" fontId="92" fillId="0" borderId="0" xfId="0" applyFont="1" applyFill="1" applyBorder="1" applyAlignment="1">
      <alignment vertical="center"/>
    </xf>
    <xf numFmtId="0" fontId="92" fillId="0" borderId="0" xfId="5" applyFont="1" applyFill="1" applyBorder="1" applyAlignment="1">
      <alignment vertical="center"/>
    </xf>
    <xf numFmtId="0" fontId="92" fillId="0" borderId="0" xfId="5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center" vertical="center"/>
    </xf>
    <xf numFmtId="0" fontId="107" fillId="0" borderId="0" xfId="0" applyFont="1" applyFill="1" applyBorder="1" applyAlignment="1"/>
    <xf numFmtId="0" fontId="108" fillId="0" borderId="13" xfId="0" applyFont="1" applyFill="1" applyBorder="1" applyAlignment="1"/>
    <xf numFmtId="0" fontId="106" fillId="0" borderId="6" xfId="0" applyFont="1" applyFill="1" applyBorder="1" applyAlignment="1">
      <alignment horizontal="left" vertical="center"/>
    </xf>
    <xf numFmtId="0" fontId="106" fillId="0" borderId="9" xfId="0" applyFont="1" applyFill="1" applyBorder="1" applyAlignment="1">
      <alignment horizontal="left" vertical="center"/>
    </xf>
    <xf numFmtId="0" fontId="109" fillId="0" borderId="0" xfId="0" applyFont="1" applyFill="1"/>
    <xf numFmtId="0" fontId="109" fillId="0" borderId="0" xfId="0" applyFont="1"/>
    <xf numFmtId="0" fontId="0" fillId="0" borderId="74" xfId="0" applyBorder="1"/>
    <xf numFmtId="0" fontId="0" fillId="0" borderId="15" xfId="0" applyBorder="1"/>
    <xf numFmtId="0" fontId="0" fillId="0" borderId="28" xfId="0" applyBorder="1"/>
    <xf numFmtId="0" fontId="0" fillId="0" borderId="15" xfId="0" applyFont="1" applyBorder="1"/>
    <xf numFmtId="0" fontId="0" fillId="0" borderId="0" xfId="0" applyFont="1" applyAlignment="1">
      <alignment horizontal="right" vertical="center"/>
    </xf>
    <xf numFmtId="0" fontId="110" fillId="0" borderId="0" xfId="0" applyFont="1" applyFill="1"/>
    <xf numFmtId="0" fontId="110" fillId="0" borderId="0" xfId="0" applyFont="1"/>
    <xf numFmtId="0" fontId="110" fillId="0" borderId="0" xfId="0" applyFont="1" applyFill="1" applyBorder="1" applyAlignment="1">
      <alignment horizontal="center"/>
    </xf>
    <xf numFmtId="0" fontId="110" fillId="0" borderId="0" xfId="0" applyFont="1" applyFill="1" applyBorder="1"/>
    <xf numFmtId="0" fontId="110" fillId="0" borderId="0" xfId="0" applyFont="1" applyBorder="1"/>
    <xf numFmtId="0" fontId="110" fillId="0" borderId="41" xfId="0" applyFont="1" applyFill="1" applyBorder="1"/>
    <xf numFmtId="0" fontId="110" fillId="0" borderId="41" xfId="0" applyFont="1" applyBorder="1"/>
    <xf numFmtId="0" fontId="111" fillId="0" borderId="41" xfId="0" applyFont="1" applyFill="1" applyBorder="1" applyAlignment="1">
      <alignment horizontal="center"/>
    </xf>
    <xf numFmtId="0" fontId="112" fillId="0" borderId="41" xfId="0" applyFont="1" applyFill="1" applyBorder="1" applyAlignment="1">
      <alignment horizontal="center"/>
    </xf>
    <xf numFmtId="0" fontId="113" fillId="0" borderId="41" xfId="0" applyFont="1" applyFill="1" applyBorder="1" applyAlignment="1">
      <alignment horizontal="center"/>
    </xf>
    <xf numFmtId="0" fontId="112" fillId="0" borderId="41" xfId="0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/>
    </xf>
    <xf numFmtId="0" fontId="113" fillId="0" borderId="0" xfId="0" applyFont="1" applyFill="1" applyBorder="1" applyAlignment="1">
      <alignment horizontal="center"/>
    </xf>
    <xf numFmtId="0" fontId="112" fillId="0" borderId="0" xfId="0" applyFont="1" applyFill="1" applyBorder="1" applyAlignment="1">
      <alignment horizontal="center" vertical="center" wrapText="1"/>
    </xf>
    <xf numFmtId="0" fontId="112" fillId="0" borderId="0" xfId="0" applyFont="1" applyFill="1" applyBorder="1" applyAlignment="1">
      <alignment horizontal="center"/>
    </xf>
    <xf numFmtId="0" fontId="93" fillId="0" borderId="0" xfId="0" applyFont="1" applyFill="1" applyAlignment="1">
      <alignment horizontal="left" vertical="center"/>
    </xf>
    <xf numFmtId="0" fontId="9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3" fillId="0" borderId="0" xfId="0" applyFont="1" applyFill="1" applyAlignment="1">
      <alignment vertical="center"/>
    </xf>
    <xf numFmtId="0" fontId="96" fillId="0" borderId="0" xfId="0" applyFont="1" applyFill="1" applyAlignment="1">
      <alignment horizontal="left" vertical="center"/>
    </xf>
    <xf numFmtId="0" fontId="96" fillId="0" borderId="0" xfId="0" applyFont="1" applyFill="1" applyAlignment="1">
      <alignment horizontal="center" vertical="center"/>
    </xf>
    <xf numFmtId="14" fontId="92" fillId="0" borderId="0" xfId="0" applyNumberFormat="1" applyFont="1" applyFill="1" applyBorder="1" applyAlignment="1">
      <alignment horizontal="center" vertical="center"/>
    </xf>
    <xf numFmtId="49" fontId="92" fillId="0" borderId="0" xfId="0" applyNumberFormat="1" applyFont="1" applyFill="1" applyBorder="1" applyAlignment="1">
      <alignment horizontal="left" vertical="center"/>
    </xf>
    <xf numFmtId="0" fontId="94" fillId="0" borderId="0" xfId="0" applyFont="1" applyFill="1" applyBorder="1" applyAlignment="1">
      <alignment vertical="center"/>
    </xf>
    <xf numFmtId="0" fontId="94" fillId="0" borderId="0" xfId="0" applyFont="1" applyFill="1" applyBorder="1" applyAlignment="1">
      <alignment horizontal="center" vertical="center"/>
    </xf>
    <xf numFmtId="0" fontId="95" fillId="0" borderId="0" xfId="6" applyFont="1" applyFill="1" applyBorder="1" applyAlignment="1">
      <alignment vertical="center" wrapText="1"/>
    </xf>
    <xf numFmtId="0" fontId="95" fillId="0" borderId="0" xfId="6" applyFont="1" applyFill="1" applyBorder="1" applyAlignment="1">
      <alignment horizontal="center" vertical="center" wrapText="1"/>
    </xf>
    <xf numFmtId="0" fontId="75" fillId="0" borderId="0" xfId="0" applyFont="1" applyBorder="1" applyAlignment="1">
      <alignment vertical="center"/>
    </xf>
    <xf numFmtId="0" fontId="44" fillId="0" borderId="0" xfId="0" applyFont="1" applyFill="1" applyBorder="1" applyAlignment="1">
      <alignment horizontal="center"/>
    </xf>
    <xf numFmtId="0" fontId="75" fillId="0" borderId="41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0" fillId="0" borderId="17" xfId="0" applyFont="1" applyBorder="1"/>
    <xf numFmtId="0" fontId="0" fillId="0" borderId="4" xfId="0" applyBorder="1"/>
    <xf numFmtId="0" fontId="0" fillId="0" borderId="0" xfId="0" applyFont="1" applyBorder="1"/>
    <xf numFmtId="0" fontId="106" fillId="0" borderId="6" xfId="0" applyFont="1" applyFill="1" applyBorder="1" applyAlignment="1">
      <alignment horizontal="center" vertical="center"/>
    </xf>
    <xf numFmtId="0" fontId="106" fillId="0" borderId="9" xfId="0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13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/>
    <xf numFmtId="0" fontId="103" fillId="0" borderId="0" xfId="0" applyFont="1"/>
    <xf numFmtId="0" fontId="26" fillId="0" borderId="1" xfId="0" applyFont="1" applyFill="1" applyBorder="1" applyAlignment="1">
      <alignment horizontal="left" vertical="center" wrapText="1"/>
    </xf>
    <xf numFmtId="0" fontId="115" fillId="3" borderId="0" xfId="0" applyFont="1" applyFill="1" applyBorder="1"/>
    <xf numFmtId="0" fontId="15" fillId="0" borderId="5" xfId="0" applyFont="1" applyFill="1" applyBorder="1" applyAlignment="1">
      <alignment horizontal="right" vertical="center"/>
    </xf>
    <xf numFmtId="0" fontId="62" fillId="0" borderId="0" xfId="0" applyFont="1" applyBorder="1" applyAlignment="1">
      <alignment horizontal="center"/>
    </xf>
    <xf numFmtId="0" fontId="116" fillId="0" borderId="0" xfId="0" applyFont="1" applyFill="1" applyAlignment="1">
      <alignment vertical="center"/>
    </xf>
    <xf numFmtId="0" fontId="116" fillId="0" borderId="0" xfId="0" applyFont="1" applyFill="1" applyAlignment="1">
      <alignment horizontal="left" vertical="center"/>
    </xf>
    <xf numFmtId="0" fontId="117" fillId="0" borderId="6" xfId="0" applyFont="1" applyFill="1" applyBorder="1" applyAlignment="1">
      <alignment vertical="center"/>
    </xf>
    <xf numFmtId="0" fontId="117" fillId="0" borderId="9" xfId="0" applyFont="1" applyFill="1" applyBorder="1" applyAlignment="1">
      <alignment vertical="center"/>
    </xf>
    <xf numFmtId="0" fontId="10" fillId="0" borderId="75" xfId="0" applyFont="1" applyFill="1" applyBorder="1" applyAlignment="1">
      <alignment horizontal="center" vertical="center" textRotation="90"/>
    </xf>
    <xf numFmtId="0" fontId="10" fillId="0" borderId="60" xfId="0" applyFont="1" applyFill="1" applyBorder="1" applyAlignment="1">
      <alignment horizontal="center" vertical="center" textRotation="90"/>
    </xf>
    <xf numFmtId="0" fontId="44" fillId="0" borderId="0" xfId="0" applyNumberFormat="1" applyFont="1" applyAlignment="1">
      <alignment vertical="top" wrapText="1"/>
    </xf>
    <xf numFmtId="0" fontId="4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76" xfId="0" applyNumberFormat="1" applyBorder="1" applyAlignment="1">
      <alignment vertical="top" wrapText="1"/>
    </xf>
    <xf numFmtId="0" fontId="0" fillId="0" borderId="7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0" fillId="0" borderId="79" xfId="0" applyBorder="1" applyAlignment="1">
      <alignment vertical="top" wrapText="1"/>
    </xf>
    <xf numFmtId="0" fontId="0" fillId="0" borderId="80" xfId="0" applyBorder="1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82" xfId="0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4" fillId="0" borderId="0" xfId="0" applyNumberFormat="1" applyFont="1" applyAlignment="1">
      <alignment horizontal="center" vertical="top" wrapText="1"/>
    </xf>
    <xf numFmtId="0" fontId="0" fillId="0" borderId="77" xfId="0" applyBorder="1" applyAlignment="1">
      <alignment horizontal="center" vertical="top" wrapText="1"/>
    </xf>
    <xf numFmtId="0" fontId="0" fillId="0" borderId="83" xfId="0" applyBorder="1" applyAlignment="1">
      <alignment horizontal="center" vertical="top" wrapText="1"/>
    </xf>
    <xf numFmtId="0" fontId="138" fillId="0" borderId="84" xfId="2" applyNumberFormat="1" applyBorder="1" applyAlignment="1" applyProtection="1">
      <alignment horizontal="center" vertical="top" wrapText="1"/>
    </xf>
    <xf numFmtId="0" fontId="0" fillId="0" borderId="80" xfId="0" applyBorder="1" applyAlignment="1">
      <alignment horizontal="center" vertical="top" wrapText="1"/>
    </xf>
    <xf numFmtId="0" fontId="138" fillId="0" borderId="85" xfId="2" applyNumberFormat="1" applyBorder="1" applyAlignment="1" applyProtection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86" xfId="0" applyBorder="1" applyAlignment="1">
      <alignment horizontal="center" vertical="top" wrapText="1"/>
    </xf>
    <xf numFmtId="0" fontId="26" fillId="0" borderId="9" xfId="0" applyFont="1" applyBorder="1"/>
    <xf numFmtId="165" fontId="41" fillId="0" borderId="0" xfId="0" applyNumberFormat="1" applyFont="1" applyBorder="1" applyAlignment="1">
      <alignment horizontal="right" vertical="center" indent="1"/>
    </xf>
    <xf numFmtId="165" fontId="40" fillId="0" borderId="0" xfId="0" applyNumberFormat="1" applyFont="1" applyBorder="1" applyAlignment="1">
      <alignment horizontal="right" vertical="center" indent="1"/>
    </xf>
    <xf numFmtId="0" fontId="40" fillId="0" borderId="29" xfId="0" applyFont="1" applyBorder="1" applyAlignment="1">
      <alignment horizontal="left" vertical="center" wrapText="1" indent="1"/>
    </xf>
    <xf numFmtId="0" fontId="41" fillId="0" borderId="29" xfId="0" applyFont="1" applyBorder="1" applyAlignment="1">
      <alignment horizontal="left" vertical="center" wrapText="1" indent="1"/>
    </xf>
    <xf numFmtId="0" fontId="45" fillId="0" borderId="0" xfId="0" applyFont="1" applyBorder="1" applyAlignment="1"/>
    <xf numFmtId="0" fontId="41" fillId="0" borderId="0" xfId="0" applyFont="1" applyBorder="1" applyAlignment="1">
      <alignment horizontal="left" vertical="center" wrapText="1" indent="1"/>
    </xf>
    <xf numFmtId="0" fontId="35" fillId="0" borderId="49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118" fillId="0" borderId="0" xfId="0" applyFont="1"/>
    <xf numFmtId="0" fontId="35" fillId="0" borderId="24" xfId="0" applyFont="1" applyBorder="1" applyAlignment="1">
      <alignment horizontal="center" vertical="center"/>
    </xf>
    <xf numFmtId="0" fontId="118" fillId="0" borderId="24" xfId="0" applyFont="1" applyBorder="1" applyAlignment="1">
      <alignment horizontal="center" vertical="center"/>
    </xf>
    <xf numFmtId="0" fontId="118" fillId="0" borderId="8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165" fontId="118" fillId="0" borderId="34" xfId="0" applyNumberFormat="1" applyFont="1" applyBorder="1" applyAlignment="1">
      <alignment horizontal="center" vertical="center"/>
    </xf>
    <xf numFmtId="1" fontId="118" fillId="0" borderId="34" xfId="0" applyNumberFormat="1" applyFont="1" applyBorder="1" applyAlignment="1">
      <alignment horizontal="right" vertical="center" indent="1"/>
    </xf>
    <xf numFmtId="0" fontId="119" fillId="0" borderId="47" xfId="0" applyFont="1" applyBorder="1" applyAlignment="1">
      <alignment horizontal="left" vertical="center" indent="1"/>
    </xf>
    <xf numFmtId="0" fontId="118" fillId="0" borderId="14" xfId="0" applyFont="1" applyBorder="1" applyAlignment="1">
      <alignment horizontal="right" vertical="center" indent="1"/>
    </xf>
    <xf numFmtId="1" fontId="118" fillId="0" borderId="47" xfId="0" applyNumberFormat="1" applyFont="1" applyBorder="1" applyAlignment="1">
      <alignment horizontal="center" vertical="center"/>
    </xf>
    <xf numFmtId="0" fontId="118" fillId="0" borderId="69" xfId="0" applyFont="1" applyBorder="1" applyAlignment="1">
      <alignment horizontal="left" vertical="center" wrapText="1" indent="1"/>
    </xf>
    <xf numFmtId="0" fontId="35" fillId="0" borderId="8" xfId="0" applyFont="1" applyBorder="1" applyAlignment="1">
      <alignment horizontal="center" vertical="center"/>
    </xf>
    <xf numFmtId="165" fontId="118" fillId="0" borderId="16" xfId="0" applyNumberFormat="1" applyFont="1" applyBorder="1" applyAlignment="1">
      <alignment horizontal="center" vertical="center"/>
    </xf>
    <xf numFmtId="1" fontId="118" fillId="0" borderId="16" xfId="0" applyNumberFormat="1" applyFont="1" applyBorder="1" applyAlignment="1">
      <alignment horizontal="right" vertical="center" indent="1"/>
    </xf>
    <xf numFmtId="0" fontId="119" fillId="0" borderId="10" xfId="0" applyFont="1" applyBorder="1" applyAlignment="1">
      <alignment horizontal="left" vertical="center" indent="1"/>
    </xf>
    <xf numFmtId="0" fontId="118" fillId="0" borderId="9" xfId="0" applyFont="1" applyBorder="1" applyAlignment="1">
      <alignment horizontal="right" vertical="center" indent="1"/>
    </xf>
    <xf numFmtId="0" fontId="118" fillId="0" borderId="0" xfId="0" applyFont="1" applyBorder="1"/>
    <xf numFmtId="165" fontId="35" fillId="0" borderId="16" xfId="0" applyNumberFormat="1" applyFont="1" applyBorder="1" applyAlignment="1">
      <alignment horizontal="right" vertical="center"/>
    </xf>
    <xf numFmtId="1" fontId="35" fillId="0" borderId="16" xfId="0" applyNumberFormat="1" applyFont="1" applyBorder="1" applyAlignment="1">
      <alignment horizontal="right" vertical="center" indent="1"/>
    </xf>
    <xf numFmtId="0" fontId="118" fillId="0" borderId="10" xfId="0" applyFont="1" applyBorder="1" applyAlignment="1">
      <alignment horizontal="left" vertical="center" indent="1"/>
    </xf>
    <xf numFmtId="0" fontId="118" fillId="0" borderId="10" xfId="0" applyFont="1" applyBorder="1" applyAlignment="1">
      <alignment horizontal="center" vertical="center"/>
    </xf>
    <xf numFmtId="165" fontId="118" fillId="0" borderId="16" xfId="0" applyNumberFormat="1" applyFont="1" applyBorder="1" applyAlignment="1">
      <alignment horizontal="right" vertical="center" indent="1"/>
    </xf>
    <xf numFmtId="165" fontId="118" fillId="0" borderId="89" xfId="0" quotePrefix="1" applyNumberFormat="1" applyFont="1" applyBorder="1" applyAlignment="1">
      <alignment horizontal="center" vertical="center"/>
    </xf>
    <xf numFmtId="1" fontId="118" fillId="0" borderId="89" xfId="0" applyNumberFormat="1" applyFont="1" applyBorder="1" applyAlignment="1">
      <alignment horizontal="right" vertical="center" indent="1"/>
    </xf>
    <xf numFmtId="165" fontId="118" fillId="0" borderId="90" xfId="0" applyNumberFormat="1" applyFont="1" applyBorder="1" applyAlignment="1">
      <alignment horizontal="center" vertical="center"/>
    </xf>
    <xf numFmtId="1" fontId="118" fillId="0" borderId="90" xfId="0" applyNumberFormat="1" applyFont="1" applyBorder="1" applyAlignment="1">
      <alignment horizontal="right" vertical="center" indent="1"/>
    </xf>
    <xf numFmtId="165" fontId="35" fillId="0" borderId="16" xfId="0" applyNumberFormat="1" applyFont="1" applyBorder="1" applyAlignment="1">
      <alignment horizontal="right" vertical="center" indent="1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20" fillId="0" borderId="0" xfId="11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left" wrapText="1"/>
    </xf>
    <xf numFmtId="0" fontId="64" fillId="0" borderId="59" xfId="0" applyFont="1" applyFill="1" applyBorder="1" applyAlignment="1">
      <alignment horizontal="center" vertical="center" textRotation="90"/>
    </xf>
    <xf numFmtId="0" fontId="64" fillId="0" borderId="60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49" fontId="12" fillId="0" borderId="0" xfId="11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9" xfId="0" applyFont="1" applyBorder="1"/>
    <xf numFmtId="0" fontId="12" fillId="0" borderId="91" xfId="0" applyFont="1" applyFill="1" applyBorder="1" applyAlignment="1">
      <alignment vertical="center"/>
    </xf>
    <xf numFmtId="0" fontId="12" fillId="0" borderId="0" xfId="0" applyFont="1" applyBorder="1"/>
    <xf numFmtId="0" fontId="12" fillId="0" borderId="6" xfId="0" applyFont="1" applyFill="1" applyBorder="1" applyAlignment="1">
      <alignment vertical="center"/>
    </xf>
    <xf numFmtId="0" fontId="99" fillId="14" borderId="92" xfId="4" applyFont="1" applyFill="1" applyBorder="1" applyAlignment="1">
      <alignment horizontal="left" wrapText="1"/>
    </xf>
    <xf numFmtId="0" fontId="99" fillId="14" borderId="92" xfId="8" applyFont="1" applyFill="1" applyBorder="1" applyAlignment="1">
      <alignment horizontal="left"/>
    </xf>
    <xf numFmtId="0" fontId="99" fillId="14" borderId="92" xfId="12" applyFont="1" applyFill="1" applyBorder="1" applyAlignment="1">
      <alignment vertical="center"/>
    </xf>
    <xf numFmtId="0" fontId="26" fillId="15" borderId="92" xfId="4" applyFont="1" applyFill="1" applyBorder="1" applyAlignment="1">
      <alignment horizontal="left" wrapText="1"/>
    </xf>
    <xf numFmtId="0" fontId="99" fillId="15" borderId="92" xfId="8" applyFont="1" applyFill="1" applyBorder="1" applyAlignment="1">
      <alignment horizontal="left"/>
    </xf>
    <xf numFmtId="0" fontId="99" fillId="15" borderId="92" xfId="4" applyFont="1" applyFill="1" applyBorder="1" applyAlignment="1">
      <alignment horizontal="left" wrapText="1"/>
    </xf>
    <xf numFmtId="0" fontId="26" fillId="14" borderId="92" xfId="4" applyFont="1" applyFill="1" applyBorder="1" applyAlignment="1">
      <alignment horizontal="left" wrapText="1"/>
    </xf>
    <xf numFmtId="0" fontId="99" fillId="15" borderId="92" xfId="14" applyFont="1" applyFill="1" applyBorder="1" applyAlignment="1">
      <alignment horizontal="left" vertical="center"/>
    </xf>
    <xf numFmtId="0" fontId="92" fillId="15" borderId="92" xfId="8" applyFont="1" applyFill="1" applyBorder="1" applyAlignment="1">
      <alignment horizontal="left" vertical="center"/>
    </xf>
    <xf numFmtId="0" fontId="139" fillId="16" borderId="92" xfId="4" applyFont="1" applyFill="1" applyBorder="1" applyAlignment="1">
      <alignment horizontal="left" wrapText="1"/>
    </xf>
    <xf numFmtId="0" fontId="140" fillId="15" borderId="92" xfId="4" applyFont="1" applyFill="1" applyBorder="1" applyAlignment="1">
      <alignment horizontal="left" wrapText="1"/>
    </xf>
    <xf numFmtId="0" fontId="99" fillId="15" borderId="92" xfId="4" applyFont="1" applyFill="1" applyBorder="1" applyAlignment="1">
      <alignment horizontal="left"/>
    </xf>
    <xf numFmtId="0" fontId="102" fillId="15" borderId="92" xfId="3" applyFont="1" applyFill="1" applyBorder="1" applyAlignment="1" applyProtection="1">
      <alignment horizontal="left" vertical="center" wrapText="1"/>
    </xf>
    <xf numFmtId="0" fontId="93" fillId="15" borderId="92" xfId="8" applyFont="1" applyFill="1" applyBorder="1" applyAlignment="1">
      <alignment horizontal="left"/>
    </xf>
    <xf numFmtId="0" fontId="141" fillId="15" borderId="92" xfId="0" applyFont="1" applyFill="1" applyBorder="1"/>
    <xf numFmtId="0" fontId="100" fillId="14" borderId="92" xfId="4" applyFont="1" applyFill="1" applyBorder="1" applyAlignment="1">
      <alignment horizontal="left" wrapText="1"/>
    </xf>
    <xf numFmtId="0" fontId="26" fillId="14" borderId="93" xfId="4" applyFont="1" applyFill="1" applyBorder="1" applyAlignment="1">
      <alignment horizontal="left" wrapText="1"/>
    </xf>
    <xf numFmtId="0" fontId="99" fillId="14" borderId="92" xfId="12" applyNumberFormat="1" applyFont="1" applyFill="1" applyBorder="1" applyAlignment="1">
      <alignment vertical="center"/>
    </xf>
    <xf numFmtId="0" fontId="26" fillId="15" borderId="92" xfId="4" applyFont="1" applyFill="1" applyBorder="1" applyAlignment="1">
      <alignment wrapText="1"/>
    </xf>
    <xf numFmtId="0" fontId="99" fillId="15" borderId="92" xfId="8" applyFont="1" applyFill="1" applyBorder="1" applyAlignment="1"/>
    <xf numFmtId="0" fontId="99" fillId="14" borderId="92" xfId="13" applyNumberFormat="1" applyFont="1" applyFill="1" applyBorder="1" applyAlignment="1">
      <alignment vertical="center"/>
    </xf>
    <xf numFmtId="0" fontId="92" fillId="15" borderId="92" xfId="5" applyFont="1" applyFill="1" applyBorder="1" applyAlignment="1">
      <alignment wrapText="1"/>
    </xf>
    <xf numFmtId="0" fontId="142" fillId="16" borderId="92" xfId="5" applyFont="1" applyFill="1" applyBorder="1" applyAlignment="1">
      <alignment wrapText="1"/>
    </xf>
    <xf numFmtId="0" fontId="140" fillId="15" borderId="92" xfId="4" applyFont="1" applyFill="1" applyBorder="1" applyAlignment="1">
      <alignment wrapText="1"/>
    </xf>
    <xf numFmtId="0" fontId="26" fillId="14" borderId="92" xfId="4" applyFont="1" applyFill="1" applyBorder="1" applyAlignment="1">
      <alignment wrapText="1"/>
    </xf>
    <xf numFmtId="0" fontId="99" fillId="15" borderId="92" xfId="4" applyFont="1" applyFill="1" applyBorder="1" applyAlignment="1"/>
    <xf numFmtId="0" fontId="99" fillId="14" borderId="92" xfId="8" applyFont="1" applyFill="1" applyBorder="1" applyAlignment="1"/>
    <xf numFmtId="0" fontId="102" fillId="15" borderId="92" xfId="3" applyFont="1" applyFill="1" applyBorder="1" applyAlignment="1" applyProtection="1">
      <alignment vertical="center" wrapText="1"/>
    </xf>
    <xf numFmtId="0" fontId="143" fillId="15" borderId="92" xfId="8" applyFont="1" applyFill="1" applyBorder="1" applyAlignment="1">
      <alignment horizontal="left"/>
    </xf>
    <xf numFmtId="0" fontId="99" fillId="14" borderId="92" xfId="11" applyFont="1" applyFill="1" applyBorder="1"/>
    <xf numFmtId="0" fontId="99" fillId="14" borderId="93" xfId="11" applyFont="1" applyFill="1" applyBorder="1"/>
    <xf numFmtId="0" fontId="140" fillId="17" borderId="92" xfId="0" applyFont="1" applyFill="1" applyBorder="1" applyAlignment="1">
      <alignment horizontal="center"/>
    </xf>
    <xf numFmtId="0" fontId="26" fillId="17" borderId="92" xfId="0" applyFont="1" applyFill="1" applyBorder="1" applyAlignment="1">
      <alignment horizontal="center"/>
    </xf>
    <xf numFmtId="0" fontId="139" fillId="16" borderId="92" xfId="0" applyFont="1" applyFill="1" applyBorder="1" applyAlignment="1">
      <alignment horizontal="center"/>
    </xf>
    <xf numFmtId="0" fontId="141" fillId="15" borderId="92" xfId="0" applyFont="1" applyFill="1" applyBorder="1" applyAlignment="1">
      <alignment horizontal="center" vertical="center"/>
    </xf>
    <xf numFmtId="0" fontId="26" fillId="17" borderId="93" xfId="0" applyFont="1" applyFill="1" applyBorder="1" applyAlignment="1">
      <alignment horizontal="center"/>
    </xf>
    <xf numFmtId="0" fontId="20" fillId="6" borderId="0" xfId="0" applyFont="1" applyFill="1" applyBorder="1"/>
    <xf numFmtId="0" fontId="29" fillId="18" borderId="14" xfId="0" applyFont="1" applyFill="1" applyBorder="1" applyAlignment="1">
      <alignment horizontal="center" vertical="center"/>
    </xf>
    <xf numFmtId="0" fontId="29" fillId="18" borderId="11" xfId="0" applyFont="1" applyFill="1" applyBorder="1" applyAlignment="1">
      <alignment horizontal="center" vertical="center"/>
    </xf>
    <xf numFmtId="0" fontId="20" fillId="2" borderId="67" xfId="0" applyFont="1" applyFill="1" applyBorder="1"/>
    <xf numFmtId="0" fontId="20" fillId="0" borderId="67" xfId="0" applyFont="1" applyBorder="1"/>
    <xf numFmtId="0" fontId="20" fillId="6" borderId="67" xfId="0" applyFont="1" applyFill="1" applyBorder="1"/>
    <xf numFmtId="0" fontId="20" fillId="2" borderId="94" xfId="0" applyFont="1" applyFill="1" applyBorder="1"/>
    <xf numFmtId="0" fontId="20" fillId="0" borderId="16" xfId="0" applyFont="1" applyFill="1" applyBorder="1" applyAlignment="1">
      <alignment vertical="center"/>
    </xf>
    <xf numFmtId="0" fontId="20" fillId="6" borderId="16" xfId="0" applyFont="1" applyFill="1" applyBorder="1"/>
    <xf numFmtId="0" fontId="20" fillId="2" borderId="16" xfId="0" applyFont="1" applyFill="1" applyBorder="1"/>
    <xf numFmtId="0" fontId="20" fillId="0" borderId="16" xfId="0" applyFont="1" applyFill="1" applyBorder="1"/>
    <xf numFmtId="0" fontId="20" fillId="6" borderId="16" xfId="0" applyFont="1" applyFill="1" applyBorder="1" applyAlignment="1">
      <alignment vertical="center"/>
    </xf>
    <xf numFmtId="0" fontId="20" fillId="0" borderId="16" xfId="0" applyFont="1" applyBorder="1"/>
    <xf numFmtId="0" fontId="20" fillId="2" borderId="16" xfId="0" applyFont="1" applyFill="1" applyBorder="1" applyAlignment="1">
      <alignment vertical="center"/>
    </xf>
    <xf numFmtId="0" fontId="20" fillId="6" borderId="0" xfId="0" applyFont="1" applyFill="1"/>
    <xf numFmtId="0" fontId="20" fillId="6" borderId="0" xfId="0" applyFont="1" applyFill="1" applyAlignment="1">
      <alignment vertical="center"/>
    </xf>
    <xf numFmtId="0" fontId="20" fillId="2" borderId="0" xfId="0" applyFont="1" applyFill="1"/>
    <xf numFmtId="0" fontId="20" fillId="0" borderId="0" xfId="0" applyFont="1" applyFill="1" applyAlignment="1">
      <alignment vertic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vertical="center"/>
    </xf>
    <xf numFmtId="0" fontId="99" fillId="19" borderId="90" xfId="0" applyFont="1" applyFill="1" applyBorder="1" applyAlignment="1">
      <alignment vertical="center"/>
    </xf>
    <xf numFmtId="0" fontId="99" fillId="19" borderId="16" xfId="0" applyFont="1" applyFill="1" applyBorder="1" applyAlignment="1">
      <alignment vertical="center"/>
    </xf>
    <xf numFmtId="0" fontId="99" fillId="20" borderId="16" xfId="0" applyFont="1" applyFill="1" applyBorder="1" applyAlignment="1">
      <alignment vertical="center"/>
    </xf>
    <xf numFmtId="0" fontId="144" fillId="20" borderId="16" xfId="0" applyFont="1" applyFill="1" applyBorder="1" applyAlignment="1">
      <alignment vertical="center"/>
    </xf>
    <xf numFmtId="0" fontId="99" fillId="19" borderId="16" xfId="0" applyFont="1" applyFill="1" applyBorder="1" applyAlignment="1">
      <alignment horizontal="left" vertical="center"/>
    </xf>
    <xf numFmtId="0" fontId="99" fillId="19" borderId="89" xfId="0" applyFont="1" applyFill="1" applyBorder="1" applyAlignment="1">
      <alignment vertical="center"/>
    </xf>
    <xf numFmtId="0" fontId="145" fillId="21" borderId="90" xfId="7" applyFont="1" applyFill="1" applyBorder="1" applyAlignment="1">
      <alignment horizontal="left" vertical="center"/>
    </xf>
    <xf numFmtId="0" fontId="145" fillId="21" borderId="16" xfId="7" applyFont="1" applyFill="1" applyBorder="1" applyAlignment="1">
      <alignment horizontal="left" vertical="center"/>
    </xf>
    <xf numFmtId="0" fontId="145" fillId="22" borderId="16" xfId="7" applyFont="1" applyFill="1" applyBorder="1" applyAlignment="1">
      <alignment horizontal="left" vertical="center"/>
    </xf>
    <xf numFmtId="0" fontId="99" fillId="22" borderId="16" xfId="7" applyFont="1" applyFill="1" applyBorder="1" applyAlignment="1">
      <alignment horizontal="left" vertical="center"/>
    </xf>
    <xf numFmtId="0" fontId="99" fillId="21" borderId="16" xfId="7" applyFont="1" applyFill="1" applyBorder="1" applyAlignment="1">
      <alignment horizontal="left" vertical="center"/>
    </xf>
    <xf numFmtId="0" fontId="144" fillId="21" borderId="16" xfId="7" applyFont="1" applyFill="1" applyBorder="1" applyAlignment="1">
      <alignment horizontal="left" vertical="center"/>
    </xf>
    <xf numFmtId="0" fontId="99" fillId="22" borderId="89" xfId="7" applyFont="1" applyFill="1" applyBorder="1" applyAlignment="1">
      <alignment horizontal="left" vertical="center"/>
    </xf>
    <xf numFmtId="0" fontId="145" fillId="23" borderId="90" xfId="7" applyFont="1" applyFill="1" applyBorder="1" applyAlignment="1">
      <alignment horizontal="left" vertical="center"/>
    </xf>
    <xf numFmtId="0" fontId="145" fillId="23" borderId="16" xfId="7" applyFont="1" applyFill="1" applyBorder="1" applyAlignment="1">
      <alignment horizontal="left" vertical="center"/>
    </xf>
    <xf numFmtId="0" fontId="144" fillId="23" borderId="16" xfId="7" applyFont="1" applyFill="1" applyBorder="1" applyAlignment="1">
      <alignment horizontal="left" vertical="center"/>
    </xf>
    <xf numFmtId="0" fontId="145" fillId="24" borderId="16" xfId="7" applyFont="1" applyFill="1" applyBorder="1" applyAlignment="1">
      <alignment horizontal="left" vertical="center"/>
    </xf>
    <xf numFmtId="0" fontId="144" fillId="24" borderId="51" xfId="0" applyFont="1" applyFill="1" applyBorder="1" applyAlignment="1">
      <alignment vertical="center"/>
    </xf>
    <xf numFmtId="0" fontId="99" fillId="24" borderId="16" xfId="7" applyFont="1" applyFill="1" applyBorder="1" applyAlignment="1">
      <alignment horizontal="left" vertical="center"/>
    </xf>
    <xf numFmtId="0" fontId="99" fillId="23" borderId="16" xfId="7" applyFont="1" applyFill="1" applyBorder="1" applyAlignment="1">
      <alignment horizontal="left" vertical="center"/>
    </xf>
    <xf numFmtId="0" fontId="99" fillId="24" borderId="51" xfId="0" applyFont="1" applyFill="1" applyBorder="1" applyAlignment="1">
      <alignment vertical="center"/>
    </xf>
    <xf numFmtId="0" fontId="99" fillId="24" borderId="16" xfId="0" applyFont="1" applyFill="1" applyBorder="1" applyAlignment="1">
      <alignment vertical="center"/>
    </xf>
    <xf numFmtId="0" fontId="99" fillId="23" borderId="16" xfId="0" applyFont="1" applyFill="1" applyBorder="1" applyAlignment="1">
      <alignment vertical="center"/>
    </xf>
    <xf numFmtId="0" fontId="99" fillId="25" borderId="90" xfId="0" applyFont="1" applyFill="1" applyBorder="1" applyAlignment="1">
      <alignment vertical="center" wrapText="1"/>
    </xf>
    <xf numFmtId="0" fontId="99" fillId="25" borderId="16" xfId="0" applyFont="1" applyFill="1" applyBorder="1" applyAlignment="1">
      <alignment vertical="center" wrapText="1"/>
    </xf>
    <xf numFmtId="0" fontId="99" fillId="26" borderId="16" xfId="0" applyFont="1" applyFill="1" applyBorder="1" applyAlignment="1">
      <alignment vertical="center" wrapText="1"/>
    </xf>
    <xf numFmtId="0" fontId="99" fillId="5" borderId="90" xfId="4" applyFont="1" applyFill="1" applyBorder="1" applyAlignment="1">
      <alignment horizontal="left" vertical="center" wrapText="1"/>
    </xf>
    <xf numFmtId="0" fontId="99" fillId="5" borderId="16" xfId="4" applyFont="1" applyFill="1" applyBorder="1" applyAlignment="1">
      <alignment horizontal="left" vertical="center" wrapText="1"/>
    </xf>
    <xf numFmtId="0" fontId="99" fillId="5" borderId="16" xfId="12" applyFont="1" applyFill="1" applyBorder="1" applyAlignment="1">
      <alignment vertical="center"/>
    </xf>
    <xf numFmtId="0" fontId="26" fillId="4" borderId="16" xfId="4" applyFont="1" applyFill="1" applyBorder="1" applyAlignment="1">
      <alignment horizontal="left" vertical="center" wrapText="1"/>
    </xf>
    <xf numFmtId="0" fontId="99" fillId="4" borderId="16" xfId="8" applyFont="1" applyFill="1" applyBorder="1" applyAlignment="1">
      <alignment horizontal="left" vertical="center"/>
    </xf>
    <xf numFmtId="0" fontId="99" fillId="4" borderId="16" xfId="4" applyFont="1" applyFill="1" applyBorder="1" applyAlignment="1">
      <alignment horizontal="left" vertical="center" wrapText="1"/>
    </xf>
    <xf numFmtId="0" fontId="26" fillId="5" borderId="16" xfId="4" applyFont="1" applyFill="1" applyBorder="1" applyAlignment="1">
      <alignment horizontal="left" vertical="center" wrapText="1"/>
    </xf>
    <xf numFmtId="0" fontId="99" fillId="5" borderId="16" xfId="8" applyFont="1" applyFill="1" applyBorder="1" applyAlignment="1">
      <alignment horizontal="left" vertical="center"/>
    </xf>
    <xf numFmtId="0" fontId="100" fillId="5" borderId="16" xfId="4" applyFont="1" applyFill="1" applyBorder="1" applyAlignment="1">
      <alignment horizontal="left" vertical="center" wrapText="1"/>
    </xf>
    <xf numFmtId="0" fontId="26" fillId="15" borderId="16" xfId="4" applyFont="1" applyFill="1" applyBorder="1" applyAlignment="1">
      <alignment horizontal="left" vertical="center" wrapText="1"/>
    </xf>
    <xf numFmtId="0" fontId="99" fillId="15" borderId="16" xfId="8" applyFont="1" applyFill="1" applyBorder="1" applyAlignment="1">
      <alignment horizontal="left" vertical="center"/>
    </xf>
    <xf numFmtId="0" fontId="99" fillId="15" borderId="16" xfId="14" applyFont="1" applyFill="1" applyBorder="1" applyAlignment="1">
      <alignment horizontal="left" vertical="center"/>
    </xf>
    <xf numFmtId="0" fontId="92" fillId="15" borderId="16" xfId="8" applyFont="1" applyFill="1" applyBorder="1" applyAlignment="1">
      <alignment horizontal="left" vertical="center"/>
    </xf>
    <xf numFmtId="0" fontId="99" fillId="5" borderId="16" xfId="4" applyFont="1" applyFill="1" applyBorder="1" applyAlignment="1">
      <alignment horizontal="left" vertical="center"/>
    </xf>
    <xf numFmtId="0" fontId="121" fillId="5" borderId="16" xfId="3" applyFont="1" applyFill="1" applyBorder="1" applyAlignment="1" applyProtection="1">
      <alignment horizontal="left" vertical="center" wrapText="1"/>
    </xf>
    <xf numFmtId="0" fontId="26" fillId="15" borderId="16" xfId="0" applyFont="1" applyFill="1" applyBorder="1" applyAlignment="1">
      <alignment vertical="center"/>
    </xf>
    <xf numFmtId="0" fontId="99" fillId="19" borderId="90" xfId="0" applyFont="1" applyFill="1" applyBorder="1" applyAlignment="1">
      <alignment horizontal="center" vertical="center"/>
    </xf>
    <xf numFmtId="0" fontId="99" fillId="19" borderId="16" xfId="0" applyFont="1" applyFill="1" applyBorder="1" applyAlignment="1">
      <alignment horizontal="center" vertical="center"/>
    </xf>
    <xf numFmtId="0" fontId="99" fillId="20" borderId="16" xfId="0" applyFont="1" applyFill="1" applyBorder="1" applyAlignment="1">
      <alignment horizontal="center" vertical="center"/>
    </xf>
    <xf numFmtId="0" fontId="144" fillId="20" borderId="16" xfId="0" applyFont="1" applyFill="1" applyBorder="1" applyAlignment="1">
      <alignment horizontal="center" vertical="center"/>
    </xf>
    <xf numFmtId="0" fontId="122" fillId="20" borderId="16" xfId="0" applyFont="1" applyFill="1" applyBorder="1" applyAlignment="1">
      <alignment vertical="center"/>
    </xf>
    <xf numFmtId="0" fontId="0" fillId="20" borderId="16" xfId="0" applyFont="1" applyFill="1" applyBorder="1" applyAlignment="1">
      <alignment horizontal="center" vertical="center"/>
    </xf>
    <xf numFmtId="0" fontId="122" fillId="19" borderId="16" xfId="0" applyFont="1" applyFill="1" applyBorder="1" applyAlignment="1">
      <alignment vertical="center"/>
    </xf>
    <xf numFmtId="0" fontId="99" fillId="19" borderId="16" xfId="0" applyNumberFormat="1" applyFont="1" applyFill="1" applyBorder="1" applyAlignment="1">
      <alignment vertical="center"/>
    </xf>
    <xf numFmtId="0" fontId="99" fillId="19" borderId="89" xfId="0" applyFont="1" applyFill="1" applyBorder="1" applyAlignment="1">
      <alignment horizontal="center" vertical="center"/>
    </xf>
    <xf numFmtId="0" fontId="145" fillId="21" borderId="90" xfId="7" applyFont="1" applyFill="1" applyBorder="1" applyAlignment="1">
      <alignment horizontal="center" vertical="center"/>
    </xf>
    <xf numFmtId="0" fontId="145" fillId="21" borderId="16" xfId="7" applyFont="1" applyFill="1" applyBorder="1" applyAlignment="1">
      <alignment horizontal="center" vertical="center"/>
    </xf>
    <xf numFmtId="0" fontId="145" fillId="22" borderId="16" xfId="7" applyFont="1" applyFill="1" applyBorder="1" applyAlignment="1">
      <alignment horizontal="center" vertical="center"/>
    </xf>
    <xf numFmtId="0" fontId="99" fillId="22" borderId="16" xfId="7" applyFont="1" applyFill="1" applyBorder="1" applyAlignment="1">
      <alignment horizontal="center" vertical="center"/>
    </xf>
    <xf numFmtId="0" fontId="99" fillId="21" borderId="16" xfId="7" applyFont="1" applyFill="1" applyBorder="1" applyAlignment="1">
      <alignment horizontal="center" vertical="center"/>
    </xf>
    <xf numFmtId="0" fontId="144" fillId="21" borderId="16" xfId="7" applyFont="1" applyFill="1" applyBorder="1" applyAlignment="1">
      <alignment horizontal="center" vertical="center"/>
    </xf>
    <xf numFmtId="0" fontId="99" fillId="22" borderId="89" xfId="7" applyFont="1" applyFill="1" applyBorder="1" applyAlignment="1">
      <alignment horizontal="center" vertical="center"/>
    </xf>
    <xf numFmtId="0" fontId="145" fillId="23" borderId="90" xfId="7" applyFont="1" applyFill="1" applyBorder="1" applyAlignment="1">
      <alignment horizontal="center" vertical="center"/>
    </xf>
    <xf numFmtId="0" fontId="145" fillId="23" borderId="16" xfId="7" applyFont="1" applyFill="1" applyBorder="1" applyAlignment="1">
      <alignment horizontal="center" vertical="center"/>
    </xf>
    <xf numFmtId="0" fontId="144" fillId="23" borderId="16" xfId="7" applyFont="1" applyFill="1" applyBorder="1" applyAlignment="1">
      <alignment horizontal="center" vertical="center"/>
    </xf>
    <xf numFmtId="0" fontId="99" fillId="24" borderId="16" xfId="0" applyFont="1" applyFill="1" applyBorder="1" applyAlignment="1">
      <alignment horizontal="center" vertical="center"/>
    </xf>
    <xf numFmtId="0" fontId="99" fillId="23" borderId="16" xfId="7" applyFont="1" applyFill="1" applyBorder="1" applyAlignment="1">
      <alignment horizontal="center" vertical="center"/>
    </xf>
    <xf numFmtId="0" fontId="99" fillId="24" borderId="16" xfId="7" applyFont="1" applyFill="1" applyBorder="1" applyAlignment="1">
      <alignment horizontal="center" vertical="center"/>
    </xf>
    <xf numFmtId="0" fontId="120" fillId="23" borderId="16" xfId="7" applyFont="1" applyFill="1" applyBorder="1" applyAlignment="1">
      <alignment horizontal="center" vertical="center"/>
    </xf>
    <xf numFmtId="0" fontId="120" fillId="24" borderId="16" xfId="7" applyFont="1" applyFill="1" applyBorder="1" applyAlignment="1">
      <alignment horizontal="center" vertical="center"/>
    </xf>
    <xf numFmtId="0" fontId="122" fillId="23" borderId="16" xfId="7" applyFont="1" applyFill="1" applyBorder="1" applyAlignment="1">
      <alignment horizontal="left" vertical="center"/>
    </xf>
    <xf numFmtId="0" fontId="145" fillId="24" borderId="16" xfId="7" applyFont="1" applyFill="1" applyBorder="1" applyAlignment="1">
      <alignment horizontal="center" vertical="center"/>
    </xf>
    <xf numFmtId="0" fontId="99" fillId="25" borderId="5" xfId="0" applyFont="1" applyFill="1" applyBorder="1" applyAlignment="1">
      <alignment horizontal="center" vertical="center" wrapText="1"/>
    </xf>
    <xf numFmtId="0" fontId="99" fillId="25" borderId="10" xfId="0" applyFont="1" applyFill="1" applyBorder="1" applyAlignment="1">
      <alignment horizontal="center" vertical="center" wrapText="1"/>
    </xf>
    <xf numFmtId="0" fontId="99" fillId="26" borderId="10" xfId="0" applyFont="1" applyFill="1" applyBorder="1" applyAlignment="1">
      <alignment horizontal="center" vertical="center" wrapText="1"/>
    </xf>
    <xf numFmtId="0" fontId="99" fillId="5" borderId="90" xfId="12" applyNumberFormat="1" applyFont="1" applyFill="1" applyBorder="1" applyAlignment="1">
      <alignment vertical="center"/>
    </xf>
    <xf numFmtId="0" fontId="99" fillId="14" borderId="90" xfId="0" applyFont="1" applyFill="1" applyBorder="1" applyAlignment="1">
      <alignment horizontal="center" vertical="center"/>
    </xf>
    <xf numFmtId="0" fontId="99" fillId="5" borderId="16" xfId="12" applyNumberFormat="1" applyFont="1" applyFill="1" applyBorder="1" applyAlignment="1">
      <alignment vertical="center"/>
    </xf>
    <xf numFmtId="0" fontId="99" fillId="14" borderId="16" xfId="0" applyFont="1" applyFill="1" applyBorder="1" applyAlignment="1">
      <alignment horizontal="center" vertical="center"/>
    </xf>
    <xf numFmtId="0" fontId="99" fillId="14" borderId="16" xfId="12" applyNumberFormat="1" applyFont="1" applyFill="1" applyBorder="1" applyAlignment="1">
      <alignment vertical="center"/>
    </xf>
    <xf numFmtId="0" fontId="26" fillId="4" borderId="16" xfId="4" applyFont="1" applyFill="1" applyBorder="1" applyAlignment="1">
      <alignment vertical="center" wrapText="1"/>
    </xf>
    <xf numFmtId="0" fontId="99" fillId="15" borderId="16" xfId="0" applyFont="1" applyFill="1" applyBorder="1" applyAlignment="1">
      <alignment horizontal="center" vertical="center"/>
    </xf>
    <xf numFmtId="0" fontId="26" fillId="15" borderId="16" xfId="4" applyFont="1" applyFill="1" applyBorder="1" applyAlignment="1">
      <alignment vertical="center" wrapText="1"/>
    </xf>
    <xf numFmtId="0" fontId="99" fillId="4" borderId="16" xfId="8" applyFont="1" applyFill="1" applyBorder="1" applyAlignment="1">
      <alignment vertical="center"/>
    </xf>
    <xf numFmtId="0" fontId="99" fillId="5" borderId="16" xfId="13" applyNumberFormat="1" applyFont="1" applyFill="1" applyBorder="1" applyAlignment="1">
      <alignment vertical="center"/>
    </xf>
    <xf numFmtId="0" fontId="92" fillId="15" borderId="16" xfId="6" applyFont="1" applyFill="1" applyBorder="1" applyAlignment="1">
      <alignment vertical="center" wrapText="1"/>
    </xf>
    <xf numFmtId="0" fontId="123" fillId="15" borderId="16" xfId="0" applyFont="1" applyFill="1" applyBorder="1" applyAlignment="1">
      <alignment horizontal="center" vertical="center"/>
    </xf>
    <xf numFmtId="0" fontId="26" fillId="5" borderId="16" xfId="4" applyFont="1" applyFill="1" applyBorder="1" applyAlignment="1">
      <alignment vertical="center" wrapText="1"/>
    </xf>
    <xf numFmtId="0" fontId="99" fillId="15" borderId="16" xfId="4" applyFont="1" applyFill="1" applyBorder="1" applyAlignment="1">
      <alignment horizontal="center" vertical="center" wrapText="1"/>
    </xf>
    <xf numFmtId="0" fontId="99" fillId="15" borderId="16" xfId="8" applyFont="1" applyFill="1" applyBorder="1" applyAlignment="1">
      <alignment vertical="center"/>
    </xf>
    <xf numFmtId="0" fontId="99" fillId="5" borderId="16" xfId="8" applyFont="1" applyFill="1" applyBorder="1" applyAlignment="1">
      <alignment vertical="center"/>
    </xf>
    <xf numFmtId="0" fontId="92" fillId="5" borderId="16" xfId="8" applyFont="1" applyFill="1" applyBorder="1" applyAlignment="1">
      <alignment horizontal="left" vertical="center"/>
    </xf>
    <xf numFmtId="0" fontId="35" fillId="0" borderId="0" xfId="0" applyFont="1" applyAlignment="1"/>
    <xf numFmtId="0" fontId="124" fillId="0" borderId="95" xfId="0" applyFont="1" applyBorder="1" applyAlignment="1">
      <alignment horizontal="center" vertical="center"/>
    </xf>
    <xf numFmtId="165" fontId="125" fillId="0" borderId="12" xfId="0" applyNumberFormat="1" applyFont="1" applyBorder="1" applyAlignment="1">
      <alignment horizontal="right" vertical="center" indent="1"/>
    </xf>
    <xf numFmtId="165" fontId="125" fillId="0" borderId="95" xfId="0" applyNumberFormat="1" applyFont="1" applyBorder="1" applyAlignment="1">
      <alignment horizontal="right" vertical="center" indent="1"/>
    </xf>
    <xf numFmtId="165" fontId="125" fillId="0" borderId="11" xfId="0" applyNumberFormat="1" applyFont="1" applyBorder="1" applyAlignment="1">
      <alignment horizontal="right" vertical="center" indent="1"/>
    </xf>
    <xf numFmtId="0" fontId="124" fillId="0" borderId="96" xfId="0" applyFont="1" applyBorder="1" applyAlignment="1">
      <alignment horizontal="center" vertical="center"/>
    </xf>
    <xf numFmtId="165" fontId="125" fillId="0" borderId="9" xfId="0" applyNumberFormat="1" applyFont="1" applyBorder="1" applyAlignment="1">
      <alignment horizontal="right" vertical="center" indent="1"/>
    </xf>
    <xf numFmtId="165" fontId="125" fillId="0" borderId="36" xfId="0" applyNumberFormat="1" applyFont="1" applyBorder="1" applyAlignment="1">
      <alignment horizontal="right" vertical="center" indent="1"/>
    </xf>
    <xf numFmtId="0" fontId="124" fillId="0" borderId="0" xfId="0" applyFont="1" applyAlignment="1">
      <alignment horizontal="center"/>
    </xf>
    <xf numFmtId="0" fontId="125" fillId="0" borderId="0" xfId="0" applyFont="1" applyAlignment="1">
      <alignment horizontal="right"/>
    </xf>
    <xf numFmtId="0" fontId="125" fillId="0" borderId="0" xfId="0" applyFont="1"/>
    <xf numFmtId="165" fontId="125" fillId="0" borderId="0" xfId="0" applyNumberFormat="1" applyFont="1" applyBorder="1" applyAlignment="1">
      <alignment horizontal="right" vertical="center" indent="1"/>
    </xf>
    <xf numFmtId="0" fontId="20" fillId="6" borderId="16" xfId="0" applyFont="1" applyFill="1" applyBorder="1" applyAlignment="1" applyProtection="1">
      <alignment vertical="center" wrapText="1"/>
    </xf>
    <xf numFmtId="0" fontId="13" fillId="0" borderId="47" xfId="0" applyFont="1" applyFill="1" applyBorder="1" applyAlignment="1">
      <alignment horizontal="center" vertical="center"/>
    </xf>
    <xf numFmtId="0" fontId="146" fillId="20" borderId="16" xfId="0" applyFont="1" applyFill="1" applyBorder="1" applyAlignment="1">
      <alignment vertical="center"/>
    </xf>
    <xf numFmtId="0" fontId="147" fillId="20" borderId="16" xfId="0" applyFont="1" applyFill="1" applyBorder="1" applyAlignment="1">
      <alignment vertical="center"/>
    </xf>
    <xf numFmtId="0" fontId="147" fillId="19" borderId="16" xfId="0" applyFont="1" applyFill="1" applyBorder="1" applyAlignment="1">
      <alignment vertical="center"/>
    </xf>
    <xf numFmtId="0" fontId="146" fillId="19" borderId="16" xfId="0" applyFont="1" applyFill="1" applyBorder="1" applyAlignment="1">
      <alignment vertical="center"/>
    </xf>
    <xf numFmtId="0" fontId="148" fillId="22" borderId="16" xfId="7" applyFont="1" applyFill="1" applyBorder="1" applyAlignment="1">
      <alignment horizontal="left" vertical="center"/>
    </xf>
    <xf numFmtId="0" fontId="148" fillId="21" borderId="16" xfId="7" applyFont="1" applyFill="1" applyBorder="1" applyAlignment="1">
      <alignment horizontal="left" vertical="center"/>
    </xf>
    <xf numFmtId="167" fontId="149" fillId="27" borderId="90" xfId="7" applyNumberFormat="1" applyFont="1" applyFill="1" applyBorder="1" applyAlignment="1">
      <alignment horizontal="left" vertical="center"/>
    </xf>
    <xf numFmtId="167" fontId="149" fillId="27" borderId="16" xfId="7" applyNumberFormat="1" applyFont="1" applyFill="1" applyBorder="1" applyAlignment="1">
      <alignment horizontal="left" vertical="center"/>
    </xf>
    <xf numFmtId="167" fontId="150" fillId="27" borderId="16" xfId="7" applyNumberFormat="1" applyFont="1" applyFill="1" applyBorder="1" applyAlignment="1">
      <alignment horizontal="left" vertical="center"/>
    </xf>
    <xf numFmtId="167" fontId="149" fillId="28" borderId="16" xfId="7" applyNumberFormat="1" applyFont="1" applyFill="1" applyBorder="1" applyAlignment="1">
      <alignment horizontal="left" vertical="center"/>
    </xf>
    <xf numFmtId="167" fontId="61" fillId="28" borderId="16" xfId="7" applyNumberFormat="1" applyFont="1" applyFill="1" applyBorder="1" applyAlignment="1">
      <alignment horizontal="left" vertical="center"/>
    </xf>
    <xf numFmtId="167" fontId="144" fillId="28" borderId="16" xfId="7" applyNumberFormat="1" applyFont="1" applyFill="1" applyBorder="1" applyAlignment="1">
      <alignment horizontal="left" vertical="center"/>
    </xf>
    <xf numFmtId="167" fontId="149" fillId="29" borderId="16" xfId="7" applyNumberFormat="1" applyFont="1" applyFill="1" applyBorder="1" applyAlignment="1">
      <alignment horizontal="left" vertical="center"/>
    </xf>
    <xf numFmtId="167" fontId="61" fillId="29" borderId="16" xfId="7" applyNumberFormat="1" applyFont="1" applyFill="1" applyBorder="1" applyAlignment="1">
      <alignment horizontal="left" vertical="center"/>
    </xf>
    <xf numFmtId="167" fontId="150" fillId="29" borderId="16" xfId="7" applyNumberFormat="1" applyFont="1" applyFill="1" applyBorder="1" applyAlignment="1">
      <alignment horizontal="left" vertical="center"/>
    </xf>
    <xf numFmtId="167" fontId="149" fillId="30" borderId="16" xfId="7" applyNumberFormat="1" applyFont="1" applyFill="1" applyBorder="1" applyAlignment="1">
      <alignment horizontal="left" vertical="center"/>
    </xf>
    <xf numFmtId="167" fontId="61" fillId="30" borderId="16" xfId="7" applyNumberFormat="1" applyFont="1" applyFill="1" applyBorder="1" applyAlignment="1">
      <alignment horizontal="left" vertical="center"/>
    </xf>
    <xf numFmtId="167" fontId="150" fillId="30" borderId="16" xfId="7" applyNumberFormat="1" applyFont="1" applyFill="1" applyBorder="1" applyAlignment="1">
      <alignment horizontal="left" vertical="center"/>
    </xf>
    <xf numFmtId="167" fontId="150" fillId="28" borderId="16" xfId="7" applyNumberFormat="1" applyFont="1" applyFill="1" applyBorder="1" applyAlignment="1">
      <alignment horizontal="left" vertical="center"/>
    </xf>
    <xf numFmtId="167" fontId="151" fillId="28" borderId="16" xfId="7" applyNumberFormat="1" applyFont="1" applyFill="1" applyBorder="1" applyAlignment="1">
      <alignment horizontal="left" vertical="center"/>
    </xf>
    <xf numFmtId="167" fontId="145" fillId="31" borderId="16" xfId="7" applyNumberFormat="1" applyFont="1" applyFill="1" applyBorder="1" applyAlignment="1">
      <alignment horizontal="left" vertical="center"/>
    </xf>
    <xf numFmtId="167" fontId="149" fillId="31" borderId="16" xfId="7" applyNumberFormat="1" applyFont="1" applyFill="1" applyBorder="1" applyAlignment="1">
      <alignment horizontal="left" vertical="center"/>
    </xf>
    <xf numFmtId="167" fontId="61" fillId="31" borderId="89" xfId="1" applyFont="1" applyFill="1" applyBorder="1"/>
    <xf numFmtId="0" fontId="148" fillId="23" borderId="16" xfId="7" applyFont="1" applyFill="1" applyBorder="1" applyAlignment="1">
      <alignment horizontal="left" vertical="center"/>
    </xf>
    <xf numFmtId="0" fontId="148" fillId="24" borderId="51" xfId="0" applyFont="1" applyFill="1" applyBorder="1" applyAlignment="1">
      <alignment vertical="center"/>
    </xf>
    <xf numFmtId="0" fontId="148" fillId="24" borderId="16" xfId="0" applyFont="1" applyFill="1" applyBorder="1" applyAlignment="1">
      <alignment vertical="center"/>
    </xf>
    <xf numFmtId="0" fontId="148" fillId="23" borderId="29" xfId="0" applyFont="1" applyFill="1" applyBorder="1" applyAlignment="1">
      <alignment vertical="center"/>
    </xf>
    <xf numFmtId="0" fontId="148" fillId="23" borderId="16" xfId="0" applyFont="1" applyFill="1" applyBorder="1" applyAlignment="1">
      <alignment vertical="center"/>
    </xf>
    <xf numFmtId="0" fontId="148" fillId="24" borderId="89" xfId="0" applyFont="1" applyFill="1" applyBorder="1" applyAlignment="1">
      <alignment vertical="center"/>
    </xf>
    <xf numFmtId="0" fontId="99" fillId="9" borderId="94" xfId="0" applyFont="1" applyFill="1" applyBorder="1" applyAlignment="1">
      <alignment horizontal="left" vertical="center"/>
    </xf>
    <xf numFmtId="0" fontId="99" fillId="9" borderId="67" xfId="0" applyFont="1" applyFill="1" applyBorder="1" applyAlignment="1">
      <alignment horizontal="left" vertical="center"/>
    </xf>
    <xf numFmtId="0" fontId="126" fillId="9" borderId="67" xfId="0" applyFont="1" applyFill="1" applyBorder="1" applyAlignment="1">
      <alignment horizontal="left" vertical="center"/>
    </xf>
    <xf numFmtId="0" fontId="99" fillId="10" borderId="67" xfId="0" applyFont="1" applyFill="1" applyBorder="1" applyAlignment="1">
      <alignment horizontal="left" vertical="center"/>
    </xf>
    <xf numFmtId="0" fontId="127" fillId="10" borderId="67" xfId="0" applyFont="1" applyFill="1" applyBorder="1" applyAlignment="1">
      <alignment horizontal="left" vertical="center"/>
    </xf>
    <xf numFmtId="0" fontId="148" fillId="9" borderId="67" xfId="0" applyFont="1" applyFill="1" applyBorder="1" applyAlignment="1">
      <alignment horizontal="left" vertical="center"/>
    </xf>
    <xf numFmtId="0" fontId="73" fillId="9" borderId="67" xfId="0" applyFont="1" applyFill="1" applyBorder="1" applyAlignment="1">
      <alignment vertical="center"/>
    </xf>
    <xf numFmtId="0" fontId="99" fillId="9" borderId="67" xfId="9" applyFont="1" applyFill="1" applyBorder="1" applyAlignment="1">
      <alignment vertical="center"/>
    </xf>
    <xf numFmtId="0" fontId="126" fillId="9" borderId="67" xfId="9" applyFont="1" applyFill="1" applyBorder="1" applyAlignment="1">
      <alignment vertical="center"/>
    </xf>
    <xf numFmtId="0" fontId="126" fillId="10" borderId="67" xfId="0" applyFont="1" applyFill="1" applyBorder="1" applyAlignment="1">
      <alignment horizontal="left" vertical="center"/>
    </xf>
    <xf numFmtId="0" fontId="126" fillId="10" borderId="97" xfId="0" applyFont="1" applyFill="1" applyBorder="1" applyAlignment="1">
      <alignment horizontal="left" vertical="center"/>
    </xf>
    <xf numFmtId="0" fontId="128" fillId="10" borderId="98" xfId="0" applyFont="1" applyFill="1" applyBorder="1" applyAlignment="1">
      <alignment horizontal="left" vertical="center"/>
    </xf>
    <xf numFmtId="0" fontId="95" fillId="32" borderId="16" xfId="7" applyFont="1" applyFill="1" applyBorder="1" applyAlignment="1">
      <alignment horizontal="left" vertical="center"/>
    </xf>
    <xf numFmtId="0" fontId="120" fillId="32" borderId="16" xfId="7" applyFont="1" applyFill="1" applyBorder="1" applyAlignment="1">
      <alignment horizontal="left" vertical="center"/>
    </xf>
    <xf numFmtId="0" fontId="99" fillId="32" borderId="16" xfId="7" applyFont="1" applyFill="1" applyBorder="1" applyAlignment="1">
      <alignment horizontal="left" vertical="center"/>
    </xf>
    <xf numFmtId="0" fontId="129" fillId="32" borderId="16" xfId="7" applyFont="1" applyFill="1" applyBorder="1" applyAlignment="1">
      <alignment horizontal="left" vertical="center"/>
    </xf>
    <xf numFmtId="0" fontId="152" fillId="32" borderId="16" xfId="7" applyFont="1" applyFill="1" applyBorder="1" applyAlignment="1">
      <alignment horizontal="left" vertical="center"/>
    </xf>
    <xf numFmtId="0" fontId="130" fillId="11" borderId="16" xfId="7" applyFont="1" applyFill="1" applyBorder="1" applyAlignment="1">
      <alignment horizontal="left" vertical="center"/>
    </xf>
    <xf numFmtId="0" fontId="130" fillId="32" borderId="16" xfId="7" applyFont="1" applyFill="1" applyBorder="1" applyAlignment="1">
      <alignment horizontal="left" vertical="center"/>
    </xf>
    <xf numFmtId="0" fontId="131" fillId="32" borderId="16" xfId="7" applyFont="1" applyFill="1" applyBorder="1" applyAlignment="1">
      <alignment horizontal="left" vertical="center"/>
    </xf>
    <xf numFmtId="0" fontId="99" fillId="32" borderId="51" xfId="7" applyFont="1" applyFill="1" applyBorder="1" applyAlignment="1">
      <alignment horizontal="left" vertical="center"/>
    </xf>
    <xf numFmtId="0" fontId="131" fillId="32" borderId="89" xfId="7" applyFont="1" applyFill="1" applyBorder="1" applyAlignment="1">
      <alignment horizontal="left" vertical="center"/>
    </xf>
    <xf numFmtId="0" fontId="0" fillId="33" borderId="90" xfId="0" applyFill="1" applyBorder="1" applyAlignment="1">
      <alignment vertical="center"/>
    </xf>
    <xf numFmtId="0" fontId="0" fillId="33" borderId="16" xfId="0" applyFill="1" applyBorder="1" applyAlignment="1">
      <alignment vertical="center"/>
    </xf>
    <xf numFmtId="0" fontId="61" fillId="33" borderId="16" xfId="5" applyFont="1" applyFill="1" applyBorder="1" applyAlignment="1">
      <alignment vertical="center"/>
    </xf>
    <xf numFmtId="0" fontId="144" fillId="33" borderId="16" xfId="0" applyFont="1" applyFill="1" applyBorder="1" applyAlignment="1">
      <alignment vertical="center"/>
    </xf>
    <xf numFmtId="0" fontId="0" fillId="34" borderId="16" xfId="0" applyFill="1" applyBorder="1" applyAlignment="1">
      <alignment vertical="center"/>
    </xf>
    <xf numFmtId="0" fontId="153" fillId="35" borderId="16" xfId="0" applyFont="1" applyFill="1" applyBorder="1" applyAlignment="1" applyProtection="1">
      <alignment vertical="center" wrapText="1"/>
    </xf>
    <xf numFmtId="0" fontId="0" fillId="36" borderId="89" xfId="0" applyFill="1" applyBorder="1" applyAlignment="1">
      <alignment vertical="center"/>
    </xf>
    <xf numFmtId="0" fontId="148" fillId="37" borderId="16" xfId="0" applyFont="1" applyFill="1" applyBorder="1" applyAlignment="1">
      <alignment vertical="center"/>
    </xf>
    <xf numFmtId="0" fontId="148" fillId="37" borderId="89" xfId="0" applyFont="1" applyFill="1" applyBorder="1" applyAlignment="1">
      <alignment vertical="center"/>
    </xf>
    <xf numFmtId="0" fontId="154" fillId="5" borderId="16" xfId="4" applyFont="1" applyFill="1" applyBorder="1" applyAlignment="1">
      <alignment horizontal="left" vertical="center" wrapText="1"/>
    </xf>
    <xf numFmtId="0" fontId="26" fillId="5" borderId="16" xfId="0" applyFont="1" applyFill="1" applyBorder="1" applyAlignment="1">
      <alignment vertical="center"/>
    </xf>
    <xf numFmtId="0" fontId="154" fillId="15" borderId="16" xfId="0" applyFont="1" applyFill="1" applyBorder="1" applyAlignment="1">
      <alignment vertical="center"/>
    </xf>
    <xf numFmtId="0" fontId="148" fillId="15" borderId="16" xfId="4" applyFont="1" applyFill="1" applyBorder="1" applyAlignment="1">
      <alignment horizontal="left" vertical="center" wrapText="1"/>
    </xf>
    <xf numFmtId="0" fontId="146" fillId="20" borderId="16" xfId="0" applyFont="1" applyFill="1" applyBorder="1" applyAlignment="1">
      <alignment horizontal="center" vertical="center"/>
    </xf>
    <xf numFmtId="0" fontId="147" fillId="20" borderId="16" xfId="0" applyFont="1" applyFill="1" applyBorder="1" applyAlignment="1">
      <alignment horizontal="center" vertical="center"/>
    </xf>
    <xf numFmtId="0" fontId="147" fillId="19" borderId="16" xfId="0" applyFont="1" applyFill="1" applyBorder="1" applyAlignment="1">
      <alignment horizontal="center" vertical="center"/>
    </xf>
    <xf numFmtId="0" fontId="155" fillId="20" borderId="16" xfId="0" applyFont="1" applyFill="1" applyBorder="1" applyAlignment="1">
      <alignment vertical="center"/>
    </xf>
    <xf numFmtId="0" fontId="146" fillId="19" borderId="16" xfId="0" applyFont="1" applyFill="1" applyBorder="1" applyAlignment="1">
      <alignment horizontal="center" vertical="center"/>
    </xf>
    <xf numFmtId="0" fontId="147" fillId="19" borderId="16" xfId="0" applyNumberFormat="1" applyFont="1" applyFill="1" applyBorder="1" applyAlignment="1">
      <alignment vertical="center"/>
    </xf>
    <xf numFmtId="0" fontId="146" fillId="19" borderId="16" xfId="0" applyNumberFormat="1" applyFont="1" applyFill="1" applyBorder="1" applyAlignment="1">
      <alignment vertical="center"/>
    </xf>
    <xf numFmtId="0" fontId="148" fillId="22" borderId="16" xfId="7" applyFont="1" applyFill="1" applyBorder="1" applyAlignment="1">
      <alignment horizontal="center" vertical="center"/>
    </xf>
    <xf numFmtId="0" fontId="148" fillId="21" borderId="16" xfId="7" applyFont="1" applyFill="1" applyBorder="1" applyAlignment="1">
      <alignment horizontal="center" vertical="center"/>
    </xf>
    <xf numFmtId="167" fontId="149" fillId="27" borderId="90" xfId="7" applyNumberFormat="1" applyFont="1" applyFill="1" applyBorder="1" applyAlignment="1">
      <alignment horizontal="center" vertical="center"/>
    </xf>
    <xf numFmtId="167" fontId="149" fillId="27" borderId="16" xfId="7" applyNumberFormat="1" applyFont="1" applyFill="1" applyBorder="1" applyAlignment="1">
      <alignment horizontal="center" vertical="center"/>
    </xf>
    <xf numFmtId="167" fontId="150" fillId="27" borderId="16" xfId="7" applyNumberFormat="1" applyFont="1" applyFill="1" applyBorder="1" applyAlignment="1">
      <alignment horizontal="center" vertical="center"/>
    </xf>
    <xf numFmtId="167" fontId="149" fillId="28" borderId="16" xfId="7" applyNumberFormat="1" applyFont="1" applyFill="1" applyBorder="1" applyAlignment="1">
      <alignment horizontal="center" vertical="center"/>
    </xf>
    <xf numFmtId="167" fontId="61" fillId="28" borderId="16" xfId="7" applyNumberFormat="1" applyFont="1" applyFill="1" applyBorder="1" applyAlignment="1">
      <alignment horizontal="center" vertical="center"/>
    </xf>
    <xf numFmtId="167" fontId="144" fillId="28" borderId="16" xfId="7" applyNumberFormat="1" applyFont="1" applyFill="1" applyBorder="1" applyAlignment="1">
      <alignment horizontal="center" vertical="center"/>
    </xf>
    <xf numFmtId="167" fontId="149" fillId="29" borderId="16" xfId="7" applyNumberFormat="1" applyFont="1" applyFill="1" applyBorder="1" applyAlignment="1">
      <alignment horizontal="center" vertical="center"/>
    </xf>
    <xf numFmtId="167" fontId="61" fillId="29" borderId="16" xfId="7" applyNumberFormat="1" applyFont="1" applyFill="1" applyBorder="1" applyAlignment="1">
      <alignment horizontal="center" vertical="center"/>
    </xf>
    <xf numFmtId="167" fontId="150" fillId="29" borderId="16" xfId="7" applyNumberFormat="1" applyFont="1" applyFill="1" applyBorder="1" applyAlignment="1">
      <alignment horizontal="center" vertical="center"/>
    </xf>
    <xf numFmtId="167" fontId="149" fillId="30" borderId="16" xfId="7" applyNumberFormat="1" applyFont="1" applyFill="1" applyBorder="1" applyAlignment="1">
      <alignment horizontal="center" vertical="center"/>
    </xf>
    <xf numFmtId="167" fontId="61" fillId="30" borderId="16" xfId="7" applyNumberFormat="1" applyFont="1" applyFill="1" applyBorder="1" applyAlignment="1">
      <alignment horizontal="center" vertical="center"/>
    </xf>
    <xf numFmtId="167" fontId="150" fillId="30" borderId="16" xfId="7" applyNumberFormat="1" applyFont="1" applyFill="1" applyBorder="1" applyAlignment="1">
      <alignment horizontal="center" vertical="center"/>
    </xf>
    <xf numFmtId="167" fontId="150" fillId="28" borderId="16" xfId="7" applyNumberFormat="1" applyFont="1" applyFill="1" applyBorder="1" applyAlignment="1">
      <alignment horizontal="center" vertical="center"/>
    </xf>
    <xf numFmtId="167" fontId="151" fillId="28" borderId="16" xfId="7" applyNumberFormat="1" applyFont="1" applyFill="1" applyBorder="1" applyAlignment="1">
      <alignment horizontal="center" vertical="center"/>
    </xf>
    <xf numFmtId="167" fontId="145" fillId="31" borderId="16" xfId="7" applyNumberFormat="1" applyFont="1" applyFill="1" applyBorder="1" applyAlignment="1">
      <alignment horizontal="center" vertical="center"/>
    </xf>
    <xf numFmtId="167" fontId="149" fillId="31" borderId="16" xfId="7" applyNumberFormat="1" applyFont="1" applyFill="1" applyBorder="1" applyAlignment="1">
      <alignment horizontal="center" vertical="center"/>
    </xf>
    <xf numFmtId="167" fontId="61" fillId="31" borderId="89" xfId="1" applyFont="1" applyFill="1" applyBorder="1" applyAlignment="1">
      <alignment horizontal="center"/>
    </xf>
    <xf numFmtId="0" fontId="148" fillId="23" borderId="16" xfId="7" applyFont="1" applyFill="1" applyBorder="1" applyAlignment="1">
      <alignment horizontal="center" vertical="center"/>
    </xf>
    <xf numFmtId="0" fontId="148" fillId="24" borderId="16" xfId="7" applyFont="1" applyFill="1" applyBorder="1" applyAlignment="1">
      <alignment horizontal="left" vertical="center"/>
    </xf>
    <xf numFmtId="0" fontId="148" fillId="24" borderId="16" xfId="0" applyFont="1" applyFill="1" applyBorder="1" applyAlignment="1">
      <alignment horizontal="center" vertical="center"/>
    </xf>
    <xf numFmtId="0" fontId="156" fillId="23" borderId="16" xfId="7" applyFont="1" applyFill="1" applyBorder="1" applyAlignment="1">
      <alignment horizontal="left" vertical="center"/>
    </xf>
    <xf numFmtId="0" fontId="148" fillId="24" borderId="16" xfId="7" applyFont="1" applyFill="1" applyBorder="1" applyAlignment="1">
      <alignment horizontal="center" vertical="center"/>
    </xf>
    <xf numFmtId="0" fontId="148" fillId="24" borderId="89" xfId="7" applyFont="1" applyFill="1" applyBorder="1" applyAlignment="1">
      <alignment horizontal="left" vertical="center"/>
    </xf>
    <xf numFmtId="0" fontId="148" fillId="24" borderId="89" xfId="7" applyFont="1" applyFill="1" applyBorder="1" applyAlignment="1">
      <alignment horizontal="center" vertical="center"/>
    </xf>
    <xf numFmtId="0" fontId="122" fillId="9" borderId="94" xfId="0" applyFont="1" applyFill="1" applyBorder="1" applyAlignment="1">
      <alignment vertical="center"/>
    </xf>
    <xf numFmtId="0" fontId="99" fillId="9" borderId="94" xfId="0" applyFont="1" applyFill="1" applyBorder="1" applyAlignment="1">
      <alignment horizontal="center" vertical="center"/>
    </xf>
    <xf numFmtId="0" fontId="122" fillId="9" borderId="67" xfId="0" applyFont="1" applyFill="1" applyBorder="1" applyAlignment="1">
      <alignment vertical="center"/>
    </xf>
    <xf numFmtId="0" fontId="99" fillId="9" borderId="67" xfId="0" applyFont="1" applyFill="1" applyBorder="1" applyAlignment="1">
      <alignment horizontal="center" vertical="center"/>
    </xf>
    <xf numFmtId="0" fontId="132" fillId="9" borderId="67" xfId="0" applyFont="1" applyFill="1" applyBorder="1" applyAlignment="1">
      <alignment vertical="center"/>
    </xf>
    <xf numFmtId="0" fontId="126" fillId="9" borderId="67" xfId="0" applyFont="1" applyFill="1" applyBorder="1" applyAlignment="1">
      <alignment horizontal="center" vertical="center"/>
    </xf>
    <xf numFmtId="0" fontId="99" fillId="10" borderId="67" xfId="0" applyFont="1" applyFill="1" applyBorder="1" applyAlignment="1">
      <alignment vertical="center"/>
    </xf>
    <xf numFmtId="0" fontId="99" fillId="10" borderId="67" xfId="0" applyFont="1" applyFill="1" applyBorder="1" applyAlignment="1">
      <alignment horizontal="center" vertical="center"/>
    </xf>
    <xf numFmtId="0" fontId="99" fillId="9" borderId="67" xfId="0" applyFont="1" applyFill="1" applyBorder="1" applyAlignment="1">
      <alignment vertical="center"/>
    </xf>
    <xf numFmtId="0" fontId="126" fillId="9" borderId="67" xfId="0" applyFont="1" applyFill="1" applyBorder="1" applyAlignment="1">
      <alignment vertical="center"/>
    </xf>
    <xf numFmtId="0" fontId="122" fillId="10" borderId="67" xfId="0" applyFont="1" applyFill="1" applyBorder="1" applyAlignment="1">
      <alignment vertical="center"/>
    </xf>
    <xf numFmtId="0" fontId="133" fillId="10" borderId="67" xfId="0" applyFont="1" applyFill="1" applyBorder="1" applyAlignment="1">
      <alignment vertical="center"/>
    </xf>
    <xf numFmtId="0" fontId="127" fillId="10" borderId="67" xfId="0" applyFont="1" applyFill="1" applyBorder="1" applyAlignment="1">
      <alignment horizontal="center" vertical="center"/>
    </xf>
    <xf numFmtId="0" fontId="99" fillId="9" borderId="67" xfId="9" applyFont="1" applyFill="1" applyBorder="1" applyAlignment="1">
      <alignment horizontal="center" vertical="center"/>
    </xf>
    <xf numFmtId="0" fontId="126" fillId="9" borderId="67" xfId="9" applyFont="1" applyFill="1" applyBorder="1" applyAlignment="1">
      <alignment horizontal="center" vertical="center"/>
    </xf>
    <xf numFmtId="0" fontId="127" fillId="10" borderId="67" xfId="0" applyFont="1" applyFill="1" applyBorder="1" applyAlignment="1">
      <alignment vertical="center"/>
    </xf>
    <xf numFmtId="0" fontId="120" fillId="9" borderId="67" xfId="0" applyFont="1" applyFill="1" applyBorder="1" applyAlignment="1">
      <alignment vertical="center"/>
    </xf>
    <xf numFmtId="0" fontId="126" fillId="10" borderId="67" xfId="0" applyFont="1" applyFill="1" applyBorder="1" applyAlignment="1">
      <alignment vertical="center"/>
    </xf>
    <xf numFmtId="0" fontId="126" fillId="10" borderId="67" xfId="0" applyFont="1" applyFill="1" applyBorder="1" applyAlignment="1">
      <alignment horizontal="center" vertical="center"/>
    </xf>
    <xf numFmtId="0" fontId="126" fillId="10" borderId="97" xfId="0" applyFont="1" applyFill="1" applyBorder="1" applyAlignment="1">
      <alignment vertical="center"/>
    </xf>
    <xf numFmtId="0" fontId="126" fillId="10" borderId="97" xfId="0" applyFont="1" applyFill="1" applyBorder="1" applyAlignment="1">
      <alignment horizontal="center" vertical="center"/>
    </xf>
    <xf numFmtId="0" fontId="128" fillId="10" borderId="98" xfId="0" applyFont="1" applyFill="1" applyBorder="1" applyAlignment="1">
      <alignment vertical="center"/>
    </xf>
    <xf numFmtId="0" fontId="128" fillId="10" borderId="98" xfId="0" applyFont="1" applyFill="1" applyBorder="1" applyAlignment="1">
      <alignment horizontal="center" vertical="center"/>
    </xf>
    <xf numFmtId="0" fontId="95" fillId="32" borderId="16" xfId="7" applyFont="1" applyFill="1" applyBorder="1" applyAlignment="1">
      <alignment horizontal="center" vertical="center"/>
    </xf>
    <xf numFmtId="0" fontId="120" fillId="32" borderId="16" xfId="7" applyFont="1" applyFill="1" applyBorder="1" applyAlignment="1">
      <alignment horizontal="center" vertical="center"/>
    </xf>
    <xf numFmtId="0" fontId="99" fillId="32" borderId="16" xfId="7" applyFont="1" applyFill="1" applyBorder="1" applyAlignment="1">
      <alignment horizontal="center" vertical="center"/>
    </xf>
    <xf numFmtId="0" fontId="129" fillId="32" borderId="16" xfId="7" applyFont="1" applyFill="1" applyBorder="1" applyAlignment="1">
      <alignment horizontal="center" vertical="center"/>
    </xf>
    <xf numFmtId="0" fontId="152" fillId="32" borderId="16" xfId="7" applyFont="1" applyFill="1" applyBorder="1" applyAlignment="1">
      <alignment horizontal="center" vertical="center"/>
    </xf>
    <xf numFmtId="0" fontId="130" fillId="11" borderId="16" xfId="7" applyFont="1" applyFill="1" applyBorder="1" applyAlignment="1">
      <alignment horizontal="center" vertical="center"/>
    </xf>
    <xf numFmtId="0" fontId="130" fillId="32" borderId="16" xfId="7" applyFont="1" applyFill="1" applyBorder="1" applyAlignment="1">
      <alignment horizontal="center" vertical="center"/>
    </xf>
    <xf numFmtId="0" fontId="131" fillId="32" borderId="16" xfId="7" applyFont="1" applyFill="1" applyBorder="1" applyAlignment="1">
      <alignment horizontal="center" vertical="center"/>
    </xf>
    <xf numFmtId="0" fontId="99" fillId="32" borderId="51" xfId="7" applyFont="1" applyFill="1" applyBorder="1" applyAlignment="1">
      <alignment horizontal="center" vertical="center"/>
    </xf>
    <xf numFmtId="0" fontId="131" fillId="32" borderId="89" xfId="7" applyFont="1" applyFill="1" applyBorder="1" applyAlignment="1">
      <alignment horizontal="center" vertical="center"/>
    </xf>
    <xf numFmtId="0" fontId="0" fillId="33" borderId="90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61" fillId="33" borderId="16" xfId="5" applyFont="1" applyFill="1" applyBorder="1" applyAlignment="1">
      <alignment horizontal="center" vertical="center"/>
    </xf>
    <xf numFmtId="0" fontId="144" fillId="33" borderId="16" xfId="0" applyFont="1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0" fillId="35" borderId="16" xfId="0" applyFill="1" applyBorder="1" applyAlignment="1">
      <alignment vertical="center"/>
    </xf>
    <xf numFmtId="0" fontId="0" fillId="35" borderId="16" xfId="0" applyFill="1" applyBorder="1" applyAlignment="1">
      <alignment horizontal="center" vertical="center"/>
    </xf>
    <xf numFmtId="0" fontId="0" fillId="36" borderId="89" xfId="0" applyFill="1" applyBorder="1" applyAlignment="1">
      <alignment horizontal="center" vertical="center"/>
    </xf>
    <xf numFmtId="0" fontId="148" fillId="37" borderId="10" xfId="0" applyFont="1" applyFill="1" applyBorder="1" applyAlignment="1">
      <alignment horizontal="center" vertical="center"/>
    </xf>
    <xf numFmtId="0" fontId="148" fillId="37" borderId="16" xfId="0" applyFont="1" applyFill="1" applyBorder="1" applyAlignment="1">
      <alignment horizontal="center" vertical="center"/>
    </xf>
    <xf numFmtId="0" fontId="148" fillId="37" borderId="89" xfId="0" applyFont="1" applyFill="1" applyBorder="1" applyAlignment="1">
      <alignment horizontal="center" vertical="center"/>
    </xf>
    <xf numFmtId="0" fontId="148" fillId="5" borderId="16" xfId="13" applyNumberFormat="1" applyFont="1" applyFill="1" applyBorder="1" applyAlignment="1">
      <alignment vertical="center"/>
    </xf>
    <xf numFmtId="0" fontId="148" fillId="14" borderId="16" xfId="0" applyFont="1" applyFill="1" applyBorder="1" applyAlignment="1">
      <alignment horizontal="center" vertical="center"/>
    </xf>
    <xf numFmtId="0" fontId="121" fillId="5" borderId="16" xfId="3" applyFont="1" applyFill="1" applyBorder="1" applyAlignment="1" applyProtection="1">
      <alignment vertical="center"/>
    </xf>
    <xf numFmtId="0" fontId="148" fillId="15" borderId="16" xfId="0" applyFont="1" applyFill="1" applyBorder="1" applyAlignment="1">
      <alignment horizontal="center" vertical="center"/>
    </xf>
    <xf numFmtId="0" fontId="20" fillId="0" borderId="99" xfId="0" applyFont="1" applyBorder="1"/>
    <xf numFmtId="0" fontId="20" fillId="2" borderId="99" xfId="0" applyFont="1" applyFill="1" applyBorder="1"/>
    <xf numFmtId="0" fontId="74" fillId="0" borderId="67" xfId="0" applyFont="1" applyFill="1" applyBorder="1" applyAlignment="1">
      <alignment vertical="center"/>
    </xf>
    <xf numFmtId="0" fontId="74" fillId="6" borderId="0" xfId="0" applyFont="1" applyFill="1"/>
    <xf numFmtId="0" fontId="20" fillId="6" borderId="0" xfId="0" applyFont="1" applyFill="1" applyAlignment="1" applyProtection="1">
      <alignment vertical="center" wrapText="1"/>
    </xf>
    <xf numFmtId="0" fontId="20" fillId="6" borderId="16" xfId="5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148" fillId="38" borderId="16" xfId="7" applyFont="1" applyFill="1" applyBorder="1" applyAlignment="1">
      <alignment horizontal="left" vertical="center"/>
    </xf>
    <xf numFmtId="0" fontId="99" fillId="10" borderId="100" xfId="0" applyFont="1" applyFill="1" applyBorder="1" applyAlignment="1">
      <alignment horizontal="left"/>
    </xf>
    <xf numFmtId="0" fontId="99" fillId="10" borderId="0" xfId="0" applyFont="1" applyFill="1" applyBorder="1" applyAlignment="1">
      <alignment horizontal="left"/>
    </xf>
    <xf numFmtId="0" fontId="134" fillId="0" borderId="0" xfId="0" applyFont="1"/>
    <xf numFmtId="0" fontId="135" fillId="0" borderId="0" xfId="0" applyFont="1"/>
    <xf numFmtId="0" fontId="157" fillId="17" borderId="92" xfId="5" applyFont="1" applyFill="1" applyBorder="1" applyAlignment="1">
      <alignment horizontal="left" wrapText="1"/>
    </xf>
    <xf numFmtId="0" fontId="157" fillId="17" borderId="92" xfId="6" applyFont="1" applyFill="1" applyBorder="1" applyAlignment="1">
      <alignment horizontal="center" wrapText="1"/>
    </xf>
    <xf numFmtId="0" fontId="157" fillId="17" borderId="92" xfId="0" applyFont="1" applyFill="1" applyBorder="1" applyAlignment="1">
      <alignment horizontal="center"/>
    </xf>
    <xf numFmtId="166" fontId="115" fillId="0" borderId="0" xfId="0" applyNumberFormat="1" applyFont="1" applyBorder="1" applyAlignment="1">
      <alignment horizontal="center"/>
    </xf>
    <xf numFmtId="0" fontId="148" fillId="12" borderId="16" xfId="0" applyFont="1" applyFill="1" applyBorder="1" applyAlignment="1">
      <alignment horizontal="left"/>
    </xf>
    <xf numFmtId="0" fontId="148" fillId="12" borderId="16" xfId="0" applyFont="1" applyFill="1" applyBorder="1" applyAlignment="1">
      <alignment wrapText="1"/>
    </xf>
    <xf numFmtId="0" fontId="148" fillId="12" borderId="16" xfId="0" applyFont="1" applyFill="1" applyBorder="1" applyAlignment="1">
      <alignment horizontal="center" wrapText="1"/>
    </xf>
    <xf numFmtId="0" fontId="12" fillId="2" borderId="67" xfId="0" applyFont="1" applyFill="1" applyBorder="1" applyAlignment="1">
      <alignment vertical="center"/>
    </xf>
    <xf numFmtId="0" fontId="148" fillId="12" borderId="16" xfId="0" applyFont="1" applyFill="1" applyBorder="1" applyAlignment="1">
      <alignment vertical="center"/>
    </xf>
    <xf numFmtId="0" fontId="148" fillId="12" borderId="16" xfId="0" applyFont="1" applyFill="1" applyBorder="1"/>
    <xf numFmtId="0" fontId="148" fillId="12" borderId="16" xfId="0" applyFont="1" applyFill="1" applyBorder="1" applyAlignment="1">
      <alignment horizontal="center"/>
    </xf>
    <xf numFmtId="0" fontId="158" fillId="12" borderId="16" xfId="1" applyNumberFormat="1" applyFont="1" applyFill="1" applyBorder="1" applyAlignment="1">
      <alignment vertical="center"/>
    </xf>
    <xf numFmtId="0" fontId="158" fillId="12" borderId="16" xfId="1" applyNumberFormat="1" applyFont="1" applyFill="1" applyBorder="1" applyAlignment="1">
      <alignment horizontal="center" vertical="center"/>
    </xf>
    <xf numFmtId="0" fontId="158" fillId="12" borderId="89" xfId="1" applyNumberFormat="1" applyFont="1" applyFill="1" applyBorder="1" applyAlignment="1">
      <alignment vertical="center"/>
    </xf>
    <xf numFmtId="0" fontId="158" fillId="12" borderId="89" xfId="1" applyNumberFormat="1" applyFont="1" applyFill="1" applyBorder="1" applyAlignment="1">
      <alignment horizontal="center" vertical="center"/>
    </xf>
    <xf numFmtId="0" fontId="95" fillId="39" borderId="67" xfId="5" applyFont="1" applyFill="1" applyBorder="1" applyAlignment="1">
      <alignment horizontal="left" wrapText="1"/>
    </xf>
    <xf numFmtId="0" fontId="136" fillId="39" borderId="9" xfId="0" applyFont="1" applyFill="1" applyBorder="1"/>
    <xf numFmtId="0" fontId="144" fillId="15" borderId="92" xfId="6" applyFont="1" applyFill="1" applyBorder="1" applyAlignment="1">
      <alignment horizontal="left" wrapText="1"/>
    </xf>
    <xf numFmtId="0" fontId="159" fillId="15" borderId="92" xfId="5" applyFont="1" applyFill="1" applyBorder="1" applyAlignment="1">
      <alignment horizontal="left" wrapText="1"/>
    </xf>
    <xf numFmtId="0" fontId="159" fillId="15" borderId="92" xfId="6" applyFont="1" applyFill="1" applyBorder="1" applyAlignment="1">
      <alignment horizontal="center" wrapText="1"/>
    </xf>
    <xf numFmtId="0" fontId="159" fillId="15" borderId="92" xfId="0" applyFont="1" applyFill="1" applyBorder="1" applyAlignment="1">
      <alignment horizontal="center"/>
    </xf>
    <xf numFmtId="0" fontId="159" fillId="15" borderId="92" xfId="0" applyFont="1" applyFill="1" applyBorder="1" applyAlignment="1">
      <alignment horizontal="left"/>
    </xf>
    <xf numFmtId="0" fontId="12" fillId="0" borderId="17" xfId="0" applyFont="1" applyFill="1" applyBorder="1" applyAlignment="1" applyProtection="1">
      <alignment vertical="center"/>
      <protection locked="0"/>
    </xf>
    <xf numFmtId="0" fontId="20" fillId="2" borderId="16" xfId="5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wrapText="1"/>
    </xf>
    <xf numFmtId="0" fontId="160" fillId="0" borderId="16" xfId="0" applyFont="1" applyBorder="1"/>
    <xf numFmtId="0" fontId="20" fillId="40" borderId="67" xfId="0" applyFont="1" applyFill="1" applyBorder="1"/>
    <xf numFmtId="0" fontId="20" fillId="17" borderId="67" xfId="0" applyFont="1" applyFill="1" applyBorder="1"/>
    <xf numFmtId="0" fontId="20" fillId="17" borderId="67" xfId="0" applyFont="1" applyFill="1" applyBorder="1" applyAlignment="1">
      <alignment horizontal="left" vertical="center"/>
    </xf>
    <xf numFmtId="0" fontId="20" fillId="17" borderId="97" xfId="0" applyFont="1" applyFill="1" applyBorder="1"/>
    <xf numFmtId="0" fontId="20" fillId="2" borderId="67" xfId="0" applyFont="1" applyFill="1" applyBorder="1" applyAlignment="1">
      <alignment vertical="center"/>
    </xf>
    <xf numFmtId="0" fontId="20" fillId="6" borderId="67" xfId="0" applyFont="1" applyFill="1" applyBorder="1" applyAlignment="1">
      <alignment vertical="center"/>
    </xf>
    <xf numFmtId="0" fontId="20" fillId="2" borderId="67" xfId="5" applyFont="1" applyFill="1" applyBorder="1" applyAlignment="1">
      <alignment horizontal="left" vertical="center" wrapText="1"/>
    </xf>
    <xf numFmtId="0" fontId="20" fillId="6" borderId="9" xfId="0" applyFont="1" applyFill="1" applyBorder="1"/>
    <xf numFmtId="0" fontId="20" fillId="2" borderId="9" xfId="0" applyFont="1" applyFill="1" applyBorder="1"/>
    <xf numFmtId="0" fontId="20" fillId="6" borderId="9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6" borderId="99" xfId="0" applyFont="1" applyFill="1" applyBorder="1"/>
    <xf numFmtId="0" fontId="20" fillId="6" borderId="67" xfId="5" applyFont="1" applyFill="1" applyBorder="1" applyAlignment="1">
      <alignment horizontal="left" vertical="center" wrapText="1"/>
    </xf>
    <xf numFmtId="0" fontId="20" fillId="6" borderId="67" xfId="0" applyFont="1" applyFill="1" applyBorder="1" applyAlignment="1">
      <alignment wrapText="1"/>
    </xf>
    <xf numFmtId="0" fontId="20" fillId="6" borderId="99" xfId="0" applyFont="1" applyFill="1" applyBorder="1" applyAlignment="1">
      <alignment vertical="center"/>
    </xf>
    <xf numFmtId="0" fontId="20" fillId="2" borderId="131" xfId="0" applyFont="1" applyFill="1" applyBorder="1"/>
    <xf numFmtId="0" fontId="20" fillId="6" borderId="130" xfId="0" applyFont="1" applyFill="1" applyBorder="1"/>
    <xf numFmtId="0" fontId="20" fillId="6" borderId="1" xfId="0" applyFont="1" applyFill="1" applyBorder="1"/>
    <xf numFmtId="0" fontId="20" fillId="2" borderId="1" xfId="0" applyFont="1" applyFill="1" applyBorder="1"/>
    <xf numFmtId="0" fontId="20" fillId="6" borderId="10" xfId="0" applyFont="1" applyFill="1" applyBorder="1"/>
    <xf numFmtId="0" fontId="20" fillId="2" borderId="9" xfId="5" applyFont="1" applyFill="1" applyBorder="1" applyAlignment="1">
      <alignment horizontal="left" vertical="center" wrapText="1"/>
    </xf>
    <xf numFmtId="0" fontId="20" fillId="0" borderId="9" xfId="0" applyFont="1" applyBorder="1"/>
    <xf numFmtId="0" fontId="20" fillId="0" borderId="67" xfId="0" applyFont="1" applyFill="1" applyBorder="1" applyAlignment="1">
      <alignment vertical="center"/>
    </xf>
    <xf numFmtId="0" fontId="20" fillId="0" borderId="67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0" fontId="20" fillId="0" borderId="67" xfId="0" applyFont="1" applyFill="1" applyBorder="1"/>
    <xf numFmtId="0" fontId="20" fillId="0" borderId="130" xfId="0" applyFont="1" applyBorder="1"/>
    <xf numFmtId="0" fontId="20" fillId="0" borderId="67" xfId="0" applyFont="1" applyFill="1" applyBorder="1" applyAlignment="1">
      <alignment wrapText="1"/>
    </xf>
    <xf numFmtId="0" fontId="20" fillId="2" borderId="90" xfId="0" applyFont="1" applyFill="1" applyBorder="1" applyAlignment="1">
      <alignment vertical="center"/>
    </xf>
    <xf numFmtId="0" fontId="20" fillId="0" borderId="16" xfId="0" applyFont="1" applyFill="1" applyBorder="1" applyAlignment="1">
      <alignment wrapText="1"/>
    </xf>
    <xf numFmtId="0" fontId="20" fillId="0" borderId="9" xfId="0" applyFont="1" applyFill="1" applyBorder="1"/>
    <xf numFmtId="0" fontId="20" fillId="0" borderId="9" xfId="0" applyFont="1" applyFill="1" applyBorder="1" applyAlignment="1">
      <alignment horizontal="left" vertical="center"/>
    </xf>
    <xf numFmtId="0" fontId="20" fillId="0" borderId="67" xfId="0" applyFont="1" applyFill="1" applyBorder="1" applyAlignment="1">
      <alignment horizontal="left" vertical="center"/>
    </xf>
    <xf numFmtId="0" fontId="20" fillId="0" borderId="99" xfId="0" applyFont="1" applyFill="1" applyBorder="1" applyAlignment="1">
      <alignment vertical="center"/>
    </xf>
    <xf numFmtId="0" fontId="20" fillId="2" borderId="67" xfId="0" applyFont="1" applyFill="1" applyBorder="1" applyAlignment="1">
      <alignment wrapText="1"/>
    </xf>
    <xf numFmtId="0" fontId="20" fillId="0" borderId="94" xfId="0" applyFont="1" applyFill="1" applyBorder="1" applyAlignment="1">
      <alignment vertical="center"/>
    </xf>
    <xf numFmtId="0" fontId="20" fillId="6" borderId="67" xfId="0" applyFont="1" applyFill="1" applyBorder="1" applyAlignment="1" applyProtection="1">
      <alignment vertical="center" wrapText="1"/>
    </xf>
    <xf numFmtId="0" fontId="20" fillId="0" borderId="90" xfId="0" applyFont="1" applyFill="1" applyBorder="1" applyAlignment="1">
      <alignment vertical="center"/>
    </xf>
    <xf numFmtId="0" fontId="20" fillId="0" borderId="9" xfId="0" applyFont="1" applyFill="1" applyBorder="1" applyAlignment="1">
      <alignment wrapText="1"/>
    </xf>
    <xf numFmtId="0" fontId="20" fillId="6" borderId="0" xfId="5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/>
    </xf>
    <xf numFmtId="0" fontId="20" fillId="0" borderId="9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9" xfId="0" applyFont="1" applyBorder="1" applyAlignment="1">
      <alignment horizontal="left" vertical="center"/>
    </xf>
    <xf numFmtId="49" fontId="20" fillId="0" borderId="1" xfId="11" applyNumberFormat="1" applyFont="1" applyBorder="1" applyAlignment="1">
      <alignment vertical="center"/>
    </xf>
    <xf numFmtId="0" fontId="20" fillId="2" borderId="94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30" xfId="0" applyFont="1" applyFill="1" applyBorder="1" applyAlignment="1">
      <alignment vertical="center"/>
    </xf>
    <xf numFmtId="0" fontId="20" fillId="0" borderId="10" xfId="0" applyFont="1" applyFill="1" applyBorder="1"/>
    <xf numFmtId="0" fontId="20" fillId="0" borderId="131" xfId="0" applyFont="1" applyFill="1" applyBorder="1" applyAlignment="1">
      <alignment vertical="center"/>
    </xf>
    <xf numFmtId="0" fontId="20" fillId="0" borderId="99" xfId="0" applyFont="1" applyFill="1" applyBorder="1"/>
    <xf numFmtId="0" fontId="20" fillId="0" borderId="99" xfId="0" applyFont="1" applyFill="1" applyBorder="1" applyAlignment="1">
      <alignment wrapText="1"/>
    </xf>
    <xf numFmtId="0" fontId="75" fillId="0" borderId="26" xfId="0" applyFont="1" applyBorder="1" applyAlignment="1">
      <alignment horizontal="center" vertical="center"/>
    </xf>
    <xf numFmtId="0" fontId="75" fillId="0" borderId="101" xfId="0" applyFont="1" applyBorder="1" applyAlignment="1">
      <alignment horizontal="center" vertical="center"/>
    </xf>
    <xf numFmtId="0" fontId="75" fillId="0" borderId="27" xfId="0" applyFont="1" applyBorder="1" applyAlignment="1">
      <alignment horizontal="center" vertical="center"/>
    </xf>
    <xf numFmtId="0" fontId="75" fillId="41" borderId="26" xfId="0" applyFont="1" applyFill="1" applyBorder="1" applyAlignment="1">
      <alignment horizontal="center" vertical="center"/>
    </xf>
    <xf numFmtId="0" fontId="75" fillId="41" borderId="101" xfId="0" applyFont="1" applyFill="1" applyBorder="1" applyAlignment="1">
      <alignment horizontal="center" vertical="center"/>
    </xf>
    <xf numFmtId="0" fontId="75" fillId="41" borderId="27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7" fillId="2" borderId="7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2" borderId="106" xfId="0" applyFont="1" applyFill="1" applyBorder="1" applyAlignment="1">
      <alignment horizontal="center"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 textRotation="90"/>
    </xf>
    <xf numFmtId="0" fontId="11" fillId="2" borderId="45" xfId="0" applyFont="1" applyFill="1" applyBorder="1" applyAlignment="1">
      <alignment horizontal="center" vertical="center" textRotation="90"/>
    </xf>
    <xf numFmtId="0" fontId="8" fillId="2" borderId="109" xfId="0" applyFont="1" applyFill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/>
    </xf>
    <xf numFmtId="0" fontId="114" fillId="0" borderId="50" xfId="0" applyFont="1" applyFill="1" applyBorder="1" applyAlignment="1">
      <alignment horizontal="center" vertical="center"/>
    </xf>
    <xf numFmtId="0" fontId="114" fillId="0" borderId="3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 vertical="center" textRotation="90"/>
    </xf>
    <xf numFmtId="0" fontId="8" fillId="2" borderId="45" xfId="0" applyFont="1" applyFill="1" applyBorder="1" applyAlignment="1">
      <alignment horizontal="center" vertical="center" textRotation="90"/>
    </xf>
    <xf numFmtId="0" fontId="24" fillId="0" borderId="111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8" fillId="13" borderId="50" xfId="0" applyFont="1" applyFill="1" applyBorder="1" applyAlignment="1">
      <alignment horizontal="center" vertical="center"/>
    </xf>
    <xf numFmtId="0" fontId="28" fillId="13" borderId="105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11" fillId="0" borderId="113" xfId="0" applyFont="1" applyFill="1" applyBorder="1" applyAlignment="1">
      <alignment horizontal="center" vertical="center"/>
    </xf>
    <xf numFmtId="0" fontId="11" fillId="0" borderId="116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11" fillId="0" borderId="118" xfId="0" applyFont="1" applyFill="1" applyBorder="1" applyAlignment="1">
      <alignment horizontal="center" vertical="center"/>
    </xf>
    <xf numFmtId="0" fontId="65" fillId="0" borderId="112" xfId="0" applyFont="1" applyFill="1" applyBorder="1" applyAlignment="1">
      <alignment horizontal="center" vertical="center" textRotation="90"/>
    </xf>
    <xf numFmtId="0" fontId="64" fillId="0" borderId="112" xfId="0" applyFont="1" applyFill="1" applyBorder="1" applyAlignment="1">
      <alignment horizontal="center" vertical="center" textRotation="90"/>
    </xf>
    <xf numFmtId="0" fontId="8" fillId="0" borderId="112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10" fillId="0" borderId="119" xfId="0" applyFont="1" applyFill="1" applyBorder="1" applyAlignment="1">
      <alignment horizontal="center" vertical="center" textRotation="90"/>
    </xf>
    <xf numFmtId="0" fontId="9" fillId="0" borderId="120" xfId="0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/>
    </xf>
    <xf numFmtId="0" fontId="35" fillId="0" borderId="4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/>
    </xf>
    <xf numFmtId="0" fontId="35" fillId="0" borderId="110" xfId="0" applyFont="1" applyBorder="1" applyAlignment="1">
      <alignment horizontal="center" vertical="center"/>
    </xf>
    <xf numFmtId="0" fontId="98" fillId="0" borderId="0" xfId="0" applyFont="1" applyAlignment="1">
      <alignment horizontal="left" vertical="center"/>
    </xf>
    <xf numFmtId="0" fontId="44" fillId="0" borderId="109" xfId="0" applyFont="1" applyBorder="1" applyAlignment="1">
      <alignment horizontal="center" vertical="center"/>
    </xf>
    <xf numFmtId="0" fontId="44" fillId="0" borderId="122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5" fillId="0" borderId="1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5" fillId="0" borderId="109" xfId="0" applyFont="1" applyBorder="1" applyAlignment="1">
      <alignment horizontal="center" vertical="center"/>
    </xf>
    <xf numFmtId="0" fontId="45" fillId="0" borderId="110" xfId="0" applyFont="1" applyBorder="1" applyAlignment="1">
      <alignment horizontal="center" vertical="center"/>
    </xf>
    <xf numFmtId="0" fontId="45" fillId="0" borderId="87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26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165" fontId="124" fillId="0" borderId="123" xfId="0" applyNumberFormat="1" applyFont="1" applyBorder="1" applyAlignment="1">
      <alignment horizontal="right" vertical="center" indent="1"/>
    </xf>
    <xf numFmtId="0" fontId="0" fillId="0" borderId="124" xfId="0" applyBorder="1" applyAlignment="1">
      <alignment horizontal="right" vertical="center" indent="1"/>
    </xf>
    <xf numFmtId="165" fontId="124" fillId="0" borderId="125" xfId="0" applyNumberFormat="1" applyFont="1" applyBorder="1" applyAlignment="1">
      <alignment horizontal="right" vertical="center" indent="1"/>
    </xf>
    <xf numFmtId="0" fontId="0" fillId="0" borderId="126" xfId="0" applyBorder="1" applyAlignment="1">
      <alignment horizontal="right" vertical="center" inden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24" fillId="0" borderId="127" xfId="0" applyFont="1" applyBorder="1" applyAlignment="1">
      <alignment horizontal="center" vertical="center"/>
    </xf>
    <xf numFmtId="0" fontId="124" fillId="0" borderId="12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wrapText="1"/>
    </xf>
    <xf numFmtId="0" fontId="97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right"/>
    </xf>
    <xf numFmtId="0" fontId="5" fillId="0" borderId="41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horizontal="center" vertical="center"/>
    </xf>
    <xf numFmtId="0" fontId="44" fillId="0" borderId="7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129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top" wrapText="1"/>
    </xf>
    <xf numFmtId="0" fontId="44" fillId="17" borderId="0" xfId="0" applyFont="1" applyFill="1" applyBorder="1" applyAlignment="1">
      <alignment horizontal="center"/>
    </xf>
    <xf numFmtId="0" fontId="12" fillId="17" borderId="14" xfId="0" applyFont="1" applyFill="1" applyBorder="1" applyAlignment="1">
      <alignment vertical="center"/>
    </xf>
  </cellXfs>
  <cellStyles count="15">
    <cellStyle name="Excel Built-in Normal" xfId="1"/>
    <cellStyle name="Hiperłącze" xfId="2" builtinId="8"/>
    <cellStyle name="Normal_czlonek_pzskat 2" xfId="3"/>
    <cellStyle name="Normal_Sheet1 2" xfId="4"/>
    <cellStyle name="Normalny" xfId="0" builtinId="0"/>
    <cellStyle name="Normalny 2" xfId="5"/>
    <cellStyle name="Normalny 2 2" xfId="6"/>
    <cellStyle name="Normalny 3" xfId="7"/>
    <cellStyle name="Normalny 3 2" xfId="8"/>
    <cellStyle name="Normalny 4" xfId="9"/>
    <cellStyle name="Normalny 5" xfId="10"/>
    <cellStyle name="Normalny_Arkusz1" xfId="11"/>
    <cellStyle name="Normalny_Arkusz2" xfId="12"/>
    <cellStyle name="Normalny_Arkusz3" xfId="13"/>
    <cellStyle name="Normalny_Sheet2" xfId="14"/>
  </cellStyles>
  <dxfs count="11"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66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21895" name="AutoShape 1"/>
        <xdr:cNvSpPr>
          <a:spLocks noChangeArrowheads="1"/>
        </xdr:cNvSpPr>
      </xdr:nvSpPr>
      <xdr:spPr bwMode="auto">
        <a:xfrm>
          <a:off x="2209800" y="217932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21896" name="AutoShape 2"/>
        <xdr:cNvSpPr>
          <a:spLocks noChangeArrowheads="1"/>
        </xdr:cNvSpPr>
      </xdr:nvSpPr>
      <xdr:spPr bwMode="auto">
        <a:xfrm flipH="1">
          <a:off x="2209800" y="217932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21897" name="AutoShape 3"/>
        <xdr:cNvSpPr>
          <a:spLocks noChangeArrowheads="1"/>
        </xdr:cNvSpPr>
      </xdr:nvSpPr>
      <xdr:spPr bwMode="auto">
        <a:xfrm>
          <a:off x="2209800" y="217932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21898" name="AutoShape 4"/>
        <xdr:cNvSpPr>
          <a:spLocks noChangeArrowheads="1"/>
        </xdr:cNvSpPr>
      </xdr:nvSpPr>
      <xdr:spPr bwMode="auto">
        <a:xfrm flipH="1">
          <a:off x="2209800" y="2179320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1899" name="AutoShape 1"/>
        <xdr:cNvSpPr>
          <a:spLocks noChangeArrowheads="1"/>
        </xdr:cNvSpPr>
      </xdr:nvSpPr>
      <xdr:spPr bwMode="auto">
        <a:xfrm>
          <a:off x="2209800" y="445960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1900" name="AutoShape 2"/>
        <xdr:cNvSpPr>
          <a:spLocks noChangeArrowheads="1"/>
        </xdr:cNvSpPr>
      </xdr:nvSpPr>
      <xdr:spPr bwMode="auto">
        <a:xfrm flipH="1">
          <a:off x="2209800" y="445960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1901" name="AutoShape 3"/>
        <xdr:cNvSpPr>
          <a:spLocks noChangeArrowheads="1"/>
        </xdr:cNvSpPr>
      </xdr:nvSpPr>
      <xdr:spPr bwMode="auto">
        <a:xfrm>
          <a:off x="2209800" y="445960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175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1902" name="AutoShape 4"/>
        <xdr:cNvSpPr>
          <a:spLocks noChangeArrowheads="1"/>
        </xdr:cNvSpPr>
      </xdr:nvSpPr>
      <xdr:spPr bwMode="auto">
        <a:xfrm flipH="1">
          <a:off x="2209800" y="445960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13</xdr:row>
      <xdr:rowOff>0</xdr:rowOff>
    </xdr:from>
    <xdr:to>
      <xdr:col>2</xdr:col>
      <xdr:colOff>5362575</xdr:colOff>
      <xdr:row>13</xdr:row>
      <xdr:rowOff>9525</xdr:rowOff>
    </xdr:to>
    <xdr:cxnSp macro="">
      <xdr:nvCxnSpPr>
        <xdr:cNvPr id="3" name="Łącznik prosty 2"/>
        <xdr:cNvCxnSpPr/>
      </xdr:nvCxnSpPr>
      <xdr:spPr>
        <a:xfrm>
          <a:off x="647700" y="8562975"/>
          <a:ext cx="8010525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155"/>
  <sheetViews>
    <sheetView tabSelected="1" topLeftCell="A543" zoomScaleNormal="100" workbookViewId="0">
      <selection activeCell="C558" sqref="C558:C560"/>
    </sheetView>
  </sheetViews>
  <sheetFormatPr defaultRowHeight="12.75"/>
  <cols>
    <col min="1" max="1" width="4.85546875" style="227" customWidth="1"/>
    <col min="2" max="2" width="5.7109375" style="289" customWidth="1"/>
    <col min="3" max="3" width="22.5703125" style="20" customWidth="1"/>
    <col min="4" max="4" width="31" style="20" customWidth="1"/>
    <col min="5" max="5" width="12.28515625" style="20" bestFit="1" customWidth="1"/>
    <col min="6" max="6" width="5.42578125" style="20" customWidth="1"/>
    <col min="7" max="7" width="3.85546875" style="20" customWidth="1"/>
    <col min="8" max="8" width="4.5703125" style="20" customWidth="1"/>
    <col min="9" max="9" width="6.42578125" style="20" customWidth="1"/>
    <col min="10" max="10" width="6.28515625" style="20" customWidth="1"/>
    <col min="11" max="11" width="3.7109375" style="20" customWidth="1"/>
    <col min="12" max="12" width="3.140625" style="20" customWidth="1"/>
    <col min="13" max="13" width="7.140625" style="20" customWidth="1"/>
    <col min="14" max="14" width="3.140625" style="20" customWidth="1"/>
    <col min="15" max="15" width="3" style="20" customWidth="1"/>
    <col min="16" max="16" width="6" style="20" customWidth="1"/>
    <col min="17" max="17" width="4" style="20" customWidth="1"/>
    <col min="18" max="18" width="3" style="20" customWidth="1"/>
    <col min="19" max="19" width="2.85546875" customWidth="1"/>
    <col min="20" max="21" width="3.85546875" customWidth="1"/>
    <col min="22" max="22" width="3.5703125" customWidth="1"/>
    <col min="23" max="23" width="3.28515625" customWidth="1"/>
    <col min="24" max="24" width="4" customWidth="1"/>
    <col min="25" max="25" width="6" hidden="1" customWidth="1"/>
    <col min="26" max="26" width="2.7109375" hidden="1" customWidth="1"/>
    <col min="27" max="27" width="2.5703125" hidden="1" customWidth="1"/>
    <col min="28" max="28" width="6" hidden="1" customWidth="1"/>
    <col min="29" max="29" width="2.7109375" hidden="1" customWidth="1"/>
    <col min="30" max="30" width="2.5703125" hidden="1" customWidth="1"/>
    <col min="31" max="31" width="14.5703125" customWidth="1"/>
    <col min="32" max="36" width="13.28515625" customWidth="1"/>
    <col min="37" max="37" width="13.28515625" style="297" customWidth="1"/>
    <col min="38" max="38" width="3.28515625" style="298" bestFit="1" customWidth="1"/>
    <col min="39" max="39" width="6.140625" style="299" bestFit="1" customWidth="1"/>
    <col min="40" max="40" width="3.28515625" style="299" bestFit="1" customWidth="1"/>
    <col min="41" max="41" width="6.140625" style="299" bestFit="1" customWidth="1"/>
    <col min="42" max="42" width="2.85546875" style="299" bestFit="1" customWidth="1"/>
    <col min="43" max="43" width="5.28515625" style="299" bestFit="1" customWidth="1"/>
    <col min="44" max="44" width="13.5703125" style="299" customWidth="1"/>
    <col min="45" max="46" width="13.5703125" style="297" customWidth="1"/>
    <col min="47" max="47" width="13.5703125" style="300" customWidth="1"/>
    <col min="48" max="48" width="9.140625" style="41"/>
  </cols>
  <sheetData>
    <row r="1" spans="1:49" ht="16.5">
      <c r="A1" s="23"/>
      <c r="B1" s="285"/>
      <c r="C1" s="23"/>
      <c r="D1" s="420"/>
      <c r="E1" s="273" t="s">
        <v>1394</v>
      </c>
      <c r="F1" s="272"/>
      <c r="G1" s="272"/>
      <c r="H1" s="272"/>
      <c r="I1" s="272"/>
      <c r="J1" s="272"/>
      <c r="K1" s="272"/>
      <c r="L1" s="272"/>
      <c r="M1" s="272"/>
      <c r="N1" s="855" t="s">
        <v>1761</v>
      </c>
      <c r="O1" s="855"/>
      <c r="P1" s="855"/>
      <c r="Q1" s="855"/>
      <c r="R1" s="855"/>
      <c r="T1" s="851" t="s">
        <v>1340</v>
      </c>
      <c r="U1" s="851"/>
      <c r="V1" s="851"/>
      <c r="W1" s="851"/>
      <c r="X1" s="41"/>
      <c r="Y1" s="834" t="s">
        <v>1335</v>
      </c>
      <c r="Z1" s="834"/>
      <c r="AA1" s="834"/>
      <c r="AB1" s="834"/>
      <c r="AC1" s="834"/>
      <c r="AD1" s="834"/>
    </row>
    <row r="2" spans="1:49" ht="14.25">
      <c r="A2" s="853" t="s">
        <v>1329</v>
      </c>
      <c r="B2" s="853"/>
      <c r="C2" s="854" t="s">
        <v>1763</v>
      </c>
      <c r="D2" s="854"/>
      <c r="E2" s="256" t="s">
        <v>1760</v>
      </c>
      <c r="F2" s="840" t="s">
        <v>839</v>
      </c>
      <c r="G2" s="840"/>
      <c r="H2" s="840"/>
      <c r="I2" s="840"/>
      <c r="J2" s="840"/>
      <c r="K2" s="839" t="s">
        <v>1330</v>
      </c>
      <c r="L2" s="839"/>
      <c r="M2" s="840" t="s">
        <v>1762</v>
      </c>
      <c r="N2" s="840"/>
      <c r="O2" s="840"/>
      <c r="P2" s="840"/>
      <c r="Q2" s="840"/>
      <c r="R2" s="840"/>
      <c r="T2" s="852" t="s">
        <v>1341</v>
      </c>
      <c r="U2" s="852"/>
      <c r="V2" s="852"/>
      <c r="W2" s="852"/>
      <c r="X2" s="41"/>
      <c r="Y2" s="835" t="s">
        <v>1336</v>
      </c>
      <c r="Z2" s="835"/>
      <c r="AA2" s="835"/>
      <c r="AB2" s="835"/>
      <c r="AC2" s="835"/>
      <c r="AD2" s="835"/>
    </row>
    <row r="3" spans="1:49">
      <c r="A3" s="839" t="s">
        <v>1300</v>
      </c>
      <c r="B3" s="839"/>
      <c r="C3" s="840" t="s">
        <v>1776</v>
      </c>
      <c r="D3" s="840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T3" s="852" t="s">
        <v>1342</v>
      </c>
      <c r="U3" s="852"/>
      <c r="V3" s="852"/>
      <c r="W3" s="852"/>
      <c r="X3" s="41"/>
      <c r="Y3" s="834" t="s">
        <v>1337</v>
      </c>
      <c r="Z3" s="834"/>
      <c r="AA3" s="834"/>
      <c r="AB3" s="834"/>
      <c r="AC3" s="834"/>
      <c r="AD3" s="834"/>
    </row>
    <row r="4" spans="1:49" ht="13.5" thickBot="1">
      <c r="A4" s="24"/>
      <c r="B4" s="286"/>
      <c r="C4" s="25"/>
      <c r="D4" s="25"/>
      <c r="E4" s="258"/>
      <c r="F4" s="258"/>
      <c r="G4" s="258"/>
      <c r="H4" s="54" t="s">
        <v>1333</v>
      </c>
      <c r="I4" s="258"/>
      <c r="J4" s="259"/>
      <c r="K4" s="260"/>
      <c r="L4" s="260"/>
      <c r="M4" s="258"/>
      <c r="N4" s="258"/>
      <c r="O4" s="258"/>
      <c r="P4" s="258"/>
      <c r="Q4" s="258"/>
      <c r="R4" s="258"/>
      <c r="X4" s="41"/>
      <c r="AV4" s="300"/>
      <c r="AW4" s="297"/>
    </row>
    <row r="5" spans="1:49" ht="12.75" customHeight="1">
      <c r="A5" s="847" t="s">
        <v>1458</v>
      </c>
      <c r="B5" s="849" t="s">
        <v>1302</v>
      </c>
      <c r="C5" s="841" t="s">
        <v>32</v>
      </c>
      <c r="D5" s="843" t="s">
        <v>1305</v>
      </c>
      <c r="E5" s="845" t="s">
        <v>1246</v>
      </c>
      <c r="F5" s="856" t="s">
        <v>1303</v>
      </c>
      <c r="G5" s="870" t="s">
        <v>1332</v>
      </c>
      <c r="H5" s="871"/>
      <c r="I5" s="164" t="s">
        <v>1306</v>
      </c>
      <c r="J5" s="861" t="s">
        <v>1307</v>
      </c>
      <c r="K5" s="862"/>
      <c r="L5" s="863"/>
      <c r="M5" s="867" t="s">
        <v>1308</v>
      </c>
      <c r="N5" s="868"/>
      <c r="O5" s="869"/>
      <c r="P5" s="864" t="s">
        <v>1309</v>
      </c>
      <c r="Q5" s="865"/>
      <c r="R5" s="866"/>
      <c r="T5" s="858" t="s">
        <v>1310</v>
      </c>
      <c r="U5" s="859"/>
      <c r="V5" s="859"/>
      <c r="W5" s="860"/>
      <c r="X5" s="41"/>
      <c r="Y5" s="836" t="s">
        <v>1308</v>
      </c>
      <c r="Z5" s="837"/>
      <c r="AA5" s="838"/>
      <c r="AB5" s="836" t="s">
        <v>1309</v>
      </c>
      <c r="AC5" s="837"/>
      <c r="AD5" s="838"/>
      <c r="AV5" s="300"/>
      <c r="AW5" s="297"/>
    </row>
    <row r="6" spans="1:49">
      <c r="A6" s="848"/>
      <c r="B6" s="850"/>
      <c r="C6" s="842"/>
      <c r="D6" s="844"/>
      <c r="E6" s="846"/>
      <c r="F6" s="857"/>
      <c r="G6" s="54" t="s">
        <v>1333</v>
      </c>
      <c r="H6" s="55" t="s">
        <v>1247</v>
      </c>
      <c r="I6" s="165" t="s">
        <v>1334</v>
      </c>
      <c r="J6" s="167" t="s">
        <v>1312</v>
      </c>
      <c r="K6" s="2" t="s">
        <v>1313</v>
      </c>
      <c r="L6" s="168" t="s">
        <v>1314</v>
      </c>
      <c r="M6" s="162" t="s">
        <v>1312</v>
      </c>
      <c r="N6" s="2" t="s">
        <v>1313</v>
      </c>
      <c r="O6" s="3" t="s">
        <v>1314</v>
      </c>
      <c r="P6" s="1" t="s">
        <v>1312</v>
      </c>
      <c r="Q6" s="2" t="s">
        <v>1313</v>
      </c>
      <c r="R6" s="3" t="s">
        <v>1314</v>
      </c>
      <c r="T6" s="4" t="s">
        <v>1315</v>
      </c>
      <c r="U6" s="52" t="s">
        <v>1339</v>
      </c>
      <c r="V6" s="5" t="s">
        <v>1316</v>
      </c>
      <c r="W6" s="53" t="s">
        <v>1338</v>
      </c>
      <c r="X6" s="41"/>
      <c r="Y6" s="49" t="s">
        <v>1312</v>
      </c>
      <c r="Z6" s="50" t="s">
        <v>1313</v>
      </c>
      <c r="AA6" s="51" t="s">
        <v>1314</v>
      </c>
      <c r="AB6" s="49" t="s">
        <v>1312</v>
      </c>
      <c r="AC6" s="50" t="s">
        <v>1313</v>
      </c>
      <c r="AD6" s="51" t="s">
        <v>1314</v>
      </c>
      <c r="AV6" s="300"/>
      <c r="AW6" s="297"/>
    </row>
    <row r="7" spans="1:49" ht="13.5" customHeight="1">
      <c r="A7" s="6">
        <v>1</v>
      </c>
      <c r="B7" s="324">
        <v>100</v>
      </c>
      <c r="C7" s="779" t="s">
        <v>904</v>
      </c>
      <c r="D7" s="232" t="str">
        <f>VLOOKUP(C7,$C$564:$I$2155,2,0)</f>
        <v>Skat Klub RSM Ruda Śl.</v>
      </c>
      <c r="E7" s="233" t="str">
        <f>VLOOKUP(C7,$C$564:$I$2155,3,0)</f>
        <v>s</v>
      </c>
      <c r="F7" s="233">
        <f>VLOOKUP(C7,$C$564:$I$2155,4,0)</f>
        <v>4</v>
      </c>
      <c r="G7" s="347">
        <v>100</v>
      </c>
      <c r="H7" s="471">
        <f>AL7</f>
        <v>88</v>
      </c>
      <c r="I7" s="166">
        <f>SUM(G7:H7)</f>
        <v>188</v>
      </c>
      <c r="J7" s="171">
        <f>M7+P7</f>
        <v>3236</v>
      </c>
      <c r="K7" s="9">
        <f>N7+Q7</f>
        <v>24</v>
      </c>
      <c r="L7" s="172">
        <f>O7+R7</f>
        <v>0</v>
      </c>
      <c r="M7" s="163">
        <v>1303</v>
      </c>
      <c r="N7" s="160">
        <v>9</v>
      </c>
      <c r="O7" s="161">
        <v>0</v>
      </c>
      <c r="P7" s="159">
        <v>1933</v>
      </c>
      <c r="Q7" s="160">
        <v>15</v>
      </c>
      <c r="R7" s="161">
        <v>0</v>
      </c>
      <c r="T7" s="18">
        <v>25</v>
      </c>
      <c r="U7" s="19" t="s">
        <v>1317</v>
      </c>
      <c r="V7" s="328">
        <v>29</v>
      </c>
      <c r="W7" s="338" t="s">
        <v>1323</v>
      </c>
      <c r="X7" s="347">
        <v>100</v>
      </c>
      <c r="Y7" s="46"/>
      <c r="Z7" s="47"/>
      <c r="AA7" s="48"/>
      <c r="AB7" s="46"/>
      <c r="AC7" s="47"/>
      <c r="AD7" s="48"/>
      <c r="AE7" s="828">
        <v>1</v>
      </c>
      <c r="AF7" s="325"/>
      <c r="AG7" s="325"/>
      <c r="AH7" s="325"/>
      <c r="AI7" s="325"/>
      <c r="AJ7" s="325"/>
      <c r="AK7" s="302"/>
      <c r="AL7" s="303">
        <f>IF(J7&gt;=1,VLOOKUP(J7,$AM$7:$AQ$81,5),0)</f>
        <v>88</v>
      </c>
      <c r="AM7" s="304">
        <v>1</v>
      </c>
      <c r="AN7" s="305" t="s">
        <v>1343</v>
      </c>
      <c r="AO7" s="304">
        <v>999</v>
      </c>
      <c r="AP7" s="306" t="s">
        <v>1344</v>
      </c>
      <c r="AQ7" s="304">
        <v>1</v>
      </c>
      <c r="AR7" s="301"/>
      <c r="AS7" s="302"/>
      <c r="AT7" s="302"/>
      <c r="AV7" s="300"/>
      <c r="AW7" s="297"/>
    </row>
    <row r="8" spans="1:49" ht="13.5" customHeight="1">
      <c r="A8" s="7">
        <v>2</v>
      </c>
      <c r="B8" s="324">
        <v>46</v>
      </c>
      <c r="C8" s="799" t="s">
        <v>1695</v>
      </c>
      <c r="D8" s="232" t="str">
        <f>VLOOKUP(C8,$C$564:$I$2155,2,0)</f>
        <v>KOMAX Borki</v>
      </c>
      <c r="E8" s="233" t="str">
        <f>VLOOKUP(C8,$C$564:$I$2155,3,0)</f>
        <v>s</v>
      </c>
      <c r="F8" s="233">
        <f>VLOOKUP(C8,$C$564:$I$2155,4,0)</f>
        <v>5</v>
      </c>
      <c r="G8" s="347">
        <v>99</v>
      </c>
      <c r="H8" s="471">
        <f>AL8</f>
        <v>86</v>
      </c>
      <c r="I8" s="166">
        <f>SUM(G8:H8)</f>
        <v>185</v>
      </c>
      <c r="J8" s="171">
        <f>M8+P8</f>
        <v>3161</v>
      </c>
      <c r="K8" s="9">
        <f>N8+Q8</f>
        <v>27</v>
      </c>
      <c r="L8" s="172">
        <f>O8+R8</f>
        <v>1</v>
      </c>
      <c r="M8" s="163">
        <v>1689</v>
      </c>
      <c r="N8" s="160">
        <v>13</v>
      </c>
      <c r="O8" s="161">
        <v>0</v>
      </c>
      <c r="P8" s="159">
        <v>1472</v>
      </c>
      <c r="Q8" s="160">
        <v>14</v>
      </c>
      <c r="R8" s="161">
        <v>1</v>
      </c>
      <c r="T8" s="352">
        <v>12</v>
      </c>
      <c r="U8" s="329" t="s">
        <v>1318</v>
      </c>
      <c r="V8" s="332">
        <v>14</v>
      </c>
      <c r="W8" s="336" t="s">
        <v>1311</v>
      </c>
      <c r="X8" s="347">
        <v>99</v>
      </c>
      <c r="Y8" s="43"/>
      <c r="Z8" s="44"/>
      <c r="AA8" s="45"/>
      <c r="AB8" s="43"/>
      <c r="AC8" s="44"/>
      <c r="AD8" s="45"/>
      <c r="AE8" s="829"/>
      <c r="AF8" s="326"/>
      <c r="AG8" s="326"/>
      <c r="AH8" s="326"/>
      <c r="AI8" s="326"/>
      <c r="AJ8" s="326"/>
      <c r="AK8" s="300"/>
      <c r="AL8" s="307">
        <f>IF(J8&gt;=1,VLOOKUP(J8,$AM$7:$AQ$81,5),0)</f>
        <v>86</v>
      </c>
      <c r="AM8" s="308">
        <v>1000</v>
      </c>
      <c r="AN8" s="308" t="s">
        <v>1343</v>
      </c>
      <c r="AO8" s="308">
        <v>1049</v>
      </c>
      <c r="AP8" s="309" t="s">
        <v>1344</v>
      </c>
      <c r="AQ8" s="310">
        <v>2</v>
      </c>
      <c r="AS8" s="300"/>
      <c r="AT8" s="300"/>
      <c r="AV8" s="300"/>
      <c r="AW8" s="297"/>
    </row>
    <row r="9" spans="1:49" ht="13.5" customHeight="1">
      <c r="A9" s="7">
        <v>3</v>
      </c>
      <c r="B9" s="324">
        <v>141</v>
      </c>
      <c r="C9" s="475" t="s">
        <v>397</v>
      </c>
      <c r="D9" s="232" t="str">
        <f>VLOOKUP(C9,$C$564:$I$2155,2,0)</f>
        <v>JUBILAT Jastrzębie</v>
      </c>
      <c r="E9" s="233" t="str">
        <f>VLOOKUP(C9,$C$564:$I$2155,3,0)</f>
        <v>m</v>
      </c>
      <c r="F9" s="233">
        <f>VLOOKUP(C9,$C$564:$I$2155,4,0)</f>
        <v>3</v>
      </c>
      <c r="G9" s="347">
        <v>98</v>
      </c>
      <c r="H9" s="471">
        <f>AL9</f>
        <v>84</v>
      </c>
      <c r="I9" s="166">
        <f>SUM(G9:H9)</f>
        <v>182</v>
      </c>
      <c r="J9" s="171">
        <f>M9+P9</f>
        <v>3109</v>
      </c>
      <c r="K9" s="9">
        <f>N9+Q9</f>
        <v>29</v>
      </c>
      <c r="L9" s="172">
        <f>O9+R9</f>
        <v>2</v>
      </c>
      <c r="M9" s="163">
        <v>1286</v>
      </c>
      <c r="N9" s="160">
        <v>12</v>
      </c>
      <c r="O9" s="161">
        <v>1</v>
      </c>
      <c r="P9" s="159">
        <v>1823</v>
      </c>
      <c r="Q9" s="160">
        <v>17</v>
      </c>
      <c r="R9" s="161">
        <v>1</v>
      </c>
      <c r="T9" s="16">
        <v>36</v>
      </c>
      <c r="U9" s="17" t="s">
        <v>1323</v>
      </c>
      <c r="V9" s="21">
        <v>37</v>
      </c>
      <c r="W9" s="27" t="s">
        <v>1318</v>
      </c>
      <c r="X9" s="347">
        <v>98</v>
      </c>
      <c r="Y9" s="43"/>
      <c r="Z9" s="44"/>
      <c r="AA9" s="45"/>
      <c r="AB9" s="43"/>
      <c r="AC9" s="44"/>
      <c r="AD9" s="45"/>
      <c r="AE9" s="829"/>
      <c r="AF9" s="326"/>
      <c r="AG9" s="326"/>
      <c r="AH9" s="326"/>
      <c r="AI9" s="326"/>
      <c r="AJ9" s="326"/>
      <c r="AK9" s="300"/>
      <c r="AL9" s="307">
        <f t="shared" ref="AL9:AL72" si="0">IF(J9&gt;=1,VLOOKUP(J9,$AM$7:$AQ$81,5),0)</f>
        <v>84</v>
      </c>
      <c r="AM9" s="308">
        <v>1050</v>
      </c>
      <c r="AN9" s="308" t="s">
        <v>1343</v>
      </c>
      <c r="AO9" s="308">
        <v>1099</v>
      </c>
      <c r="AP9" s="309" t="s">
        <v>1344</v>
      </c>
      <c r="AQ9" s="310">
        <v>3</v>
      </c>
      <c r="AS9" s="300"/>
      <c r="AT9" s="300"/>
      <c r="AV9" s="300"/>
      <c r="AW9" s="297"/>
    </row>
    <row r="10" spans="1:49" ht="13.5" customHeight="1">
      <c r="A10" s="6">
        <v>4</v>
      </c>
      <c r="B10" s="324">
        <v>34</v>
      </c>
      <c r="C10" s="475" t="s">
        <v>502</v>
      </c>
      <c r="D10" s="232" t="str">
        <f>VLOOKUP(C10,$C$564:$I$2155,2,0)</f>
        <v>VICTORIA TRANZYT Chróścice</v>
      </c>
      <c r="E10" s="233" t="str">
        <f>VLOOKUP(C10,$C$564:$I$2155,3,0)</f>
        <v>m</v>
      </c>
      <c r="F10" s="233">
        <f>VLOOKUP(C10,$C$564:$I$2155,4,0)</f>
        <v>5</v>
      </c>
      <c r="G10" s="347">
        <v>97</v>
      </c>
      <c r="H10" s="471">
        <f>AL10</f>
        <v>82</v>
      </c>
      <c r="I10" s="166">
        <f>SUM(G10:H10)</f>
        <v>179</v>
      </c>
      <c r="J10" s="171">
        <f>M10+P10</f>
        <v>3090</v>
      </c>
      <c r="K10" s="9">
        <f>N10+Q10</f>
        <v>31</v>
      </c>
      <c r="L10" s="172">
        <f>O10+R10</f>
        <v>4</v>
      </c>
      <c r="M10" s="163">
        <v>1006</v>
      </c>
      <c r="N10" s="160">
        <v>14</v>
      </c>
      <c r="O10" s="161">
        <v>3</v>
      </c>
      <c r="P10" s="159">
        <v>2084</v>
      </c>
      <c r="Q10" s="160">
        <v>17</v>
      </c>
      <c r="R10" s="161">
        <v>1</v>
      </c>
      <c r="T10" s="352">
        <v>9</v>
      </c>
      <c r="U10" s="329" t="s">
        <v>1318</v>
      </c>
      <c r="V10" s="332">
        <v>11</v>
      </c>
      <c r="W10" s="336" t="s">
        <v>1311</v>
      </c>
      <c r="X10" s="347">
        <v>97</v>
      </c>
      <c r="Y10" s="43"/>
      <c r="Z10" s="44"/>
      <c r="AA10" s="45"/>
      <c r="AB10" s="43"/>
      <c r="AC10" s="44"/>
      <c r="AD10" s="45"/>
      <c r="AE10" s="830"/>
      <c r="AF10" s="326"/>
      <c r="AG10" s="326"/>
      <c r="AH10" s="326"/>
      <c r="AI10" s="326"/>
      <c r="AJ10" s="326"/>
      <c r="AK10" s="300"/>
      <c r="AL10" s="307">
        <f t="shared" si="0"/>
        <v>82</v>
      </c>
      <c r="AM10" s="308">
        <v>1100</v>
      </c>
      <c r="AN10" s="308" t="s">
        <v>1343</v>
      </c>
      <c r="AO10" s="308">
        <v>1149</v>
      </c>
      <c r="AP10" s="309" t="s">
        <v>1344</v>
      </c>
      <c r="AQ10" s="310">
        <v>4</v>
      </c>
      <c r="AS10" s="300"/>
      <c r="AT10" s="300"/>
      <c r="AV10" s="300"/>
      <c r="AW10" s="297"/>
    </row>
    <row r="11" spans="1:49" ht="13.5" customHeight="1">
      <c r="A11" s="7">
        <v>5</v>
      </c>
      <c r="B11" s="324">
        <v>65</v>
      </c>
      <c r="C11" s="475" t="s">
        <v>148</v>
      </c>
      <c r="D11" s="232" t="str">
        <f>VLOOKUP(C11,$C$564:$I$2155,2,0)</f>
        <v>LKS FORTECA Świerklany</v>
      </c>
      <c r="E11" s="233" t="str">
        <f>VLOOKUP(C11,$C$564:$I$2155,3,0)</f>
        <v>s</v>
      </c>
      <c r="F11" s="233">
        <f>VLOOKUP(C11,$C$564:$I$2155,4,0)</f>
        <v>3</v>
      </c>
      <c r="G11" s="347">
        <v>96</v>
      </c>
      <c r="H11" s="471">
        <f>AL11</f>
        <v>82</v>
      </c>
      <c r="I11" s="166">
        <f>SUM(G11:H11)</f>
        <v>178</v>
      </c>
      <c r="J11" s="171">
        <f>M11+P11</f>
        <v>3077</v>
      </c>
      <c r="K11" s="9">
        <f>N11+Q11</f>
        <v>30</v>
      </c>
      <c r="L11" s="172">
        <f>O11+R11</f>
        <v>2</v>
      </c>
      <c r="M11" s="163">
        <v>1131</v>
      </c>
      <c r="N11" s="160">
        <v>11</v>
      </c>
      <c r="O11" s="161">
        <v>1</v>
      </c>
      <c r="P11" s="159">
        <v>1946</v>
      </c>
      <c r="Q11" s="160">
        <v>19</v>
      </c>
      <c r="R11" s="161">
        <v>1</v>
      </c>
      <c r="T11" s="16">
        <v>17</v>
      </c>
      <c r="U11" s="17" t="s">
        <v>1323</v>
      </c>
      <c r="V11" s="21">
        <v>18</v>
      </c>
      <c r="W11" s="27" t="s">
        <v>1318</v>
      </c>
      <c r="X11" s="347">
        <v>96</v>
      </c>
      <c r="Y11" s="43"/>
      <c r="Z11" s="44"/>
      <c r="AA11" s="45"/>
      <c r="AB11" s="43"/>
      <c r="AC11" s="44"/>
      <c r="AD11" s="45"/>
      <c r="AE11" s="828">
        <v>2</v>
      </c>
      <c r="AF11" s="426"/>
      <c r="AG11" s="326"/>
      <c r="AH11" s="326"/>
      <c r="AI11" s="326"/>
      <c r="AJ11" s="326"/>
      <c r="AK11" s="300"/>
      <c r="AL11" s="307">
        <f t="shared" si="0"/>
        <v>82</v>
      </c>
      <c r="AM11" s="308">
        <v>1150</v>
      </c>
      <c r="AN11" s="308" t="s">
        <v>1343</v>
      </c>
      <c r="AO11" s="308">
        <v>1199</v>
      </c>
      <c r="AP11" s="309" t="s">
        <v>1344</v>
      </c>
      <c r="AQ11" s="310">
        <v>6</v>
      </c>
      <c r="AS11" s="300"/>
      <c r="AT11" s="300"/>
      <c r="AV11" s="300"/>
      <c r="AW11" s="297"/>
    </row>
    <row r="12" spans="1:49" ht="13.5" customHeight="1">
      <c r="A12" s="7">
        <v>6</v>
      </c>
      <c r="B12" s="324">
        <v>273</v>
      </c>
      <c r="C12" s="779" t="s">
        <v>324</v>
      </c>
      <c r="D12" s="232" t="str">
        <f>VLOOKUP(C12,$C$564:$I$2155,2,0)</f>
        <v>SKAT KLUB Kobiór</v>
      </c>
      <c r="E12" s="233" t="str">
        <f>VLOOKUP(C12,$C$564:$I$2155,3,0)</f>
        <v>m</v>
      </c>
      <c r="F12" s="233">
        <f>VLOOKUP(C12,$C$564:$I$2155,4,0)</f>
        <v>10</v>
      </c>
      <c r="G12" s="347">
        <v>95</v>
      </c>
      <c r="H12" s="471">
        <f>AL12</f>
        <v>82</v>
      </c>
      <c r="I12" s="166">
        <f>SUM(G12:H12)</f>
        <v>177</v>
      </c>
      <c r="J12" s="171">
        <f>M12+P12</f>
        <v>3052</v>
      </c>
      <c r="K12" s="9">
        <f>N12+Q12</f>
        <v>27</v>
      </c>
      <c r="L12" s="172">
        <f>O12+R12</f>
        <v>1</v>
      </c>
      <c r="M12" s="163">
        <v>1512</v>
      </c>
      <c r="N12" s="160">
        <v>14</v>
      </c>
      <c r="O12" s="161">
        <v>1</v>
      </c>
      <c r="P12" s="159">
        <v>1540</v>
      </c>
      <c r="Q12" s="160">
        <v>13</v>
      </c>
      <c r="R12" s="161">
        <v>0</v>
      </c>
      <c r="T12" s="21">
        <v>69</v>
      </c>
      <c r="U12" s="22" t="s">
        <v>1323</v>
      </c>
      <c r="V12" s="21">
        <v>70</v>
      </c>
      <c r="W12" s="27" t="s">
        <v>1318</v>
      </c>
      <c r="X12" s="347">
        <v>95</v>
      </c>
      <c r="Y12" s="43"/>
      <c r="Z12" s="44"/>
      <c r="AA12" s="45"/>
      <c r="AB12" s="43"/>
      <c r="AC12" s="44"/>
      <c r="AD12" s="45"/>
      <c r="AE12" s="829"/>
      <c r="AF12" s="425"/>
      <c r="AG12" s="326"/>
      <c r="AH12" s="326"/>
      <c r="AI12" s="326"/>
      <c r="AJ12" s="326"/>
      <c r="AK12" s="300"/>
      <c r="AL12" s="307">
        <f t="shared" si="0"/>
        <v>82</v>
      </c>
      <c r="AM12" s="308">
        <v>1200</v>
      </c>
      <c r="AN12" s="308" t="s">
        <v>1343</v>
      </c>
      <c r="AO12" s="308">
        <v>1249</v>
      </c>
      <c r="AP12" s="309" t="s">
        <v>1344</v>
      </c>
      <c r="AQ12" s="310">
        <v>8</v>
      </c>
      <c r="AS12" s="300"/>
      <c r="AT12" s="300"/>
      <c r="AV12" s="300"/>
      <c r="AW12" s="297"/>
    </row>
    <row r="13" spans="1:49" ht="13.5" customHeight="1">
      <c r="A13" s="6">
        <v>7</v>
      </c>
      <c r="B13" s="324">
        <v>125</v>
      </c>
      <c r="C13" s="475" t="s">
        <v>820</v>
      </c>
      <c r="D13" s="232" t="str">
        <f>VLOOKUP(C13,$C$564:$I$2155,2,0)</f>
        <v>KS GÓRNIK Boguszowice</v>
      </c>
      <c r="E13" s="233" t="str">
        <f>VLOOKUP(C13,$C$564:$I$2155,3,0)</f>
        <v>s</v>
      </c>
      <c r="F13" s="233">
        <f>VLOOKUP(C13,$C$564:$I$2155,4,0)</f>
        <v>3</v>
      </c>
      <c r="G13" s="347">
        <v>94</v>
      </c>
      <c r="H13" s="471">
        <f>AL13</f>
        <v>78</v>
      </c>
      <c r="I13" s="166">
        <f>SUM(G13:H13)</f>
        <v>172</v>
      </c>
      <c r="J13" s="171">
        <f>M13+P13</f>
        <v>2959</v>
      </c>
      <c r="K13" s="9">
        <f>N13+Q13</f>
        <v>26</v>
      </c>
      <c r="L13" s="172">
        <f>O13+R13</f>
        <v>2</v>
      </c>
      <c r="M13" s="163">
        <v>1134</v>
      </c>
      <c r="N13" s="160">
        <v>10</v>
      </c>
      <c r="O13" s="161">
        <v>1</v>
      </c>
      <c r="P13" s="159">
        <v>1825</v>
      </c>
      <c r="Q13" s="160">
        <v>16</v>
      </c>
      <c r="R13" s="161">
        <v>1</v>
      </c>
      <c r="T13" s="16">
        <v>32</v>
      </c>
      <c r="U13" s="17" t="s">
        <v>1323</v>
      </c>
      <c r="V13" s="21">
        <v>33</v>
      </c>
      <c r="W13" s="27" t="s">
        <v>1318</v>
      </c>
      <c r="X13" s="347">
        <v>94</v>
      </c>
      <c r="Y13" s="43"/>
      <c r="Z13" s="44"/>
      <c r="AA13" s="45"/>
      <c r="AB13" s="43"/>
      <c r="AC13" s="44"/>
      <c r="AD13" s="45"/>
      <c r="AE13" s="829"/>
      <c r="AF13" s="425"/>
      <c r="AG13" s="326"/>
      <c r="AH13" s="326"/>
      <c r="AI13" s="326"/>
      <c r="AJ13" s="326"/>
      <c r="AK13" s="300"/>
      <c r="AL13" s="307">
        <f t="shared" si="0"/>
        <v>78</v>
      </c>
      <c r="AM13" s="308">
        <v>1250</v>
      </c>
      <c r="AN13" s="308" t="s">
        <v>1343</v>
      </c>
      <c r="AO13" s="308">
        <v>1299</v>
      </c>
      <c r="AP13" s="309" t="s">
        <v>1344</v>
      </c>
      <c r="AQ13" s="310">
        <v>10</v>
      </c>
      <c r="AS13" s="300"/>
      <c r="AT13" s="300"/>
      <c r="AV13" s="300"/>
      <c r="AW13" s="297"/>
    </row>
    <row r="14" spans="1:49" ht="13.5" customHeight="1">
      <c r="A14" s="7">
        <v>8</v>
      </c>
      <c r="B14" s="324">
        <v>212</v>
      </c>
      <c r="C14" s="474" t="s">
        <v>289</v>
      </c>
      <c r="D14" s="232" t="str">
        <f>VLOOKUP(C14,$C$564:$I$2155,2,0)</f>
        <v>OSP Lędziny</v>
      </c>
      <c r="E14" s="233" t="str">
        <f>VLOOKUP(C14,$C$564:$I$2155,3,0)</f>
        <v>m</v>
      </c>
      <c r="F14" s="233">
        <f>VLOOKUP(C14,$C$564:$I$2155,4,0)</f>
        <v>2</v>
      </c>
      <c r="G14" s="347">
        <v>93</v>
      </c>
      <c r="H14" s="471">
        <f>AL14</f>
        <v>74</v>
      </c>
      <c r="I14" s="166">
        <f>SUM(G14:H14)</f>
        <v>167</v>
      </c>
      <c r="J14" s="171">
        <f>M14+P14</f>
        <v>2858</v>
      </c>
      <c r="K14" s="9">
        <f>N14+Q14</f>
        <v>21</v>
      </c>
      <c r="L14" s="172">
        <f>O14+R14</f>
        <v>1</v>
      </c>
      <c r="M14" s="163">
        <v>1766</v>
      </c>
      <c r="N14" s="160">
        <v>13</v>
      </c>
      <c r="O14" s="161">
        <v>0</v>
      </c>
      <c r="P14" s="159">
        <v>1092</v>
      </c>
      <c r="Q14" s="160">
        <v>8</v>
      </c>
      <c r="R14" s="161">
        <v>1</v>
      </c>
      <c r="T14" s="328">
        <v>53</v>
      </c>
      <c r="U14" s="330" t="s">
        <v>1317</v>
      </c>
      <c r="V14" s="328">
        <v>57</v>
      </c>
      <c r="W14" s="338" t="s">
        <v>1323</v>
      </c>
      <c r="X14" s="347">
        <v>93</v>
      </c>
      <c r="Y14" s="43"/>
      <c r="Z14" s="44"/>
      <c r="AA14" s="45"/>
      <c r="AB14" s="43"/>
      <c r="AC14" s="44"/>
      <c r="AD14" s="45"/>
      <c r="AE14" s="830"/>
      <c r="AF14" s="431"/>
      <c r="AG14" s="326"/>
      <c r="AH14" s="326"/>
      <c r="AI14" s="326"/>
      <c r="AJ14" s="326"/>
      <c r="AK14" s="300"/>
      <c r="AL14" s="307">
        <f t="shared" si="0"/>
        <v>74</v>
      </c>
      <c r="AM14" s="308">
        <v>1300</v>
      </c>
      <c r="AN14" s="308" t="s">
        <v>1343</v>
      </c>
      <c r="AO14" s="308">
        <v>1349</v>
      </c>
      <c r="AP14" s="309" t="s">
        <v>1344</v>
      </c>
      <c r="AQ14" s="310">
        <v>12</v>
      </c>
      <c r="AS14" s="300"/>
      <c r="AT14" s="300"/>
      <c r="AV14" s="300"/>
      <c r="AW14" s="297"/>
    </row>
    <row r="15" spans="1:49" ht="13.5" customHeight="1">
      <c r="A15" s="7">
        <v>9</v>
      </c>
      <c r="B15" s="324">
        <v>189</v>
      </c>
      <c r="C15" s="780" t="s">
        <v>233</v>
      </c>
      <c r="D15" s="232" t="str">
        <f>VLOOKUP(C15,$C$564:$I$2155,2,0)</f>
        <v>ASY Żory</v>
      </c>
      <c r="E15" s="233" t="str">
        <f>VLOOKUP(C15,$C$564:$I$2155,3,0)</f>
        <v>s</v>
      </c>
      <c r="F15" s="233">
        <f>VLOOKUP(C15,$C$564:$I$2155,4,0)</f>
        <v>3</v>
      </c>
      <c r="G15" s="347">
        <v>92</v>
      </c>
      <c r="H15" s="471">
        <f>AL15</f>
        <v>74</v>
      </c>
      <c r="I15" s="166">
        <f>SUM(G15:H15)</f>
        <v>166</v>
      </c>
      <c r="J15" s="171">
        <f>M15+P15</f>
        <v>2855</v>
      </c>
      <c r="K15" s="9">
        <f>N15+Q15</f>
        <v>30</v>
      </c>
      <c r="L15" s="172">
        <f>O15+R15</f>
        <v>2</v>
      </c>
      <c r="M15" s="163">
        <v>1527</v>
      </c>
      <c r="N15" s="160">
        <v>17</v>
      </c>
      <c r="O15" s="161">
        <v>1</v>
      </c>
      <c r="P15" s="159">
        <v>1328</v>
      </c>
      <c r="Q15" s="160">
        <v>13</v>
      </c>
      <c r="R15" s="161">
        <v>1</v>
      </c>
      <c r="T15" s="16">
        <v>48</v>
      </c>
      <c r="U15" s="17" t="s">
        <v>1323</v>
      </c>
      <c r="V15" s="21">
        <v>49</v>
      </c>
      <c r="W15" s="27" t="s">
        <v>1318</v>
      </c>
      <c r="X15" s="347">
        <v>92</v>
      </c>
      <c r="Y15" s="43"/>
      <c r="Z15" s="44"/>
      <c r="AA15" s="45"/>
      <c r="AB15" s="43"/>
      <c r="AC15" s="44"/>
      <c r="AD15" s="45"/>
      <c r="AE15" s="828">
        <v>3</v>
      </c>
      <c r="AF15" s="433"/>
      <c r="AG15" s="326"/>
      <c r="AH15" s="326"/>
      <c r="AI15" s="326"/>
      <c r="AJ15" s="326"/>
      <c r="AK15" s="300"/>
      <c r="AL15" s="307">
        <f t="shared" si="0"/>
        <v>74</v>
      </c>
      <c r="AM15" s="308">
        <v>1350</v>
      </c>
      <c r="AN15" s="308" t="s">
        <v>1343</v>
      </c>
      <c r="AO15" s="308">
        <v>1399</v>
      </c>
      <c r="AP15" s="309" t="s">
        <v>1344</v>
      </c>
      <c r="AQ15" s="310">
        <v>14</v>
      </c>
      <c r="AS15" s="300"/>
      <c r="AT15" s="300"/>
      <c r="AV15" s="300"/>
      <c r="AW15" s="297"/>
    </row>
    <row r="16" spans="1:49" ht="13.5" customHeight="1">
      <c r="A16" s="6">
        <v>10</v>
      </c>
      <c r="B16" s="324">
        <v>290</v>
      </c>
      <c r="C16" s="475" t="s">
        <v>328</v>
      </c>
      <c r="D16" s="232" t="str">
        <f>VLOOKUP(C16,$C$564:$I$2155,2,0)</f>
        <v>S.C. STRAŻAK Głożyny</v>
      </c>
      <c r="E16" s="233" t="str">
        <f>VLOOKUP(C16,$C$564:$I$2155,3,0)</f>
        <v>s</v>
      </c>
      <c r="F16" s="233">
        <f>VLOOKUP(C16,$C$564:$I$2155,4,0)</f>
        <v>7</v>
      </c>
      <c r="G16" s="347">
        <v>91</v>
      </c>
      <c r="H16" s="471">
        <f>AL16</f>
        <v>72</v>
      </c>
      <c r="I16" s="166">
        <f>SUM(G16:H16)</f>
        <v>163</v>
      </c>
      <c r="J16" s="171">
        <f>M16+P16</f>
        <v>2816</v>
      </c>
      <c r="K16" s="9">
        <f>N16+Q16</f>
        <v>23</v>
      </c>
      <c r="L16" s="172">
        <f>O16+R16</f>
        <v>1</v>
      </c>
      <c r="M16" s="163">
        <v>1825</v>
      </c>
      <c r="N16" s="160">
        <v>13</v>
      </c>
      <c r="O16" s="161">
        <v>0</v>
      </c>
      <c r="P16" s="159">
        <v>991</v>
      </c>
      <c r="Q16" s="160">
        <v>10</v>
      </c>
      <c r="R16" s="161">
        <v>1</v>
      </c>
      <c r="S16" s="41"/>
      <c r="T16" s="352">
        <v>73</v>
      </c>
      <c r="U16" s="329" t="s">
        <v>1318</v>
      </c>
      <c r="V16" s="332">
        <v>75</v>
      </c>
      <c r="W16" s="336" t="s">
        <v>1311</v>
      </c>
      <c r="X16" s="347">
        <v>91</v>
      </c>
      <c r="Y16" s="43"/>
      <c r="Z16" s="44"/>
      <c r="AA16" s="45"/>
      <c r="AB16" s="43"/>
      <c r="AC16" s="44"/>
      <c r="AD16" s="45"/>
      <c r="AE16" s="829"/>
      <c r="AF16" s="425"/>
      <c r="AG16" s="326"/>
      <c r="AH16" s="326"/>
      <c r="AI16" s="326"/>
      <c r="AJ16" s="326"/>
      <c r="AK16" s="300"/>
      <c r="AL16" s="307">
        <f t="shared" si="0"/>
        <v>72</v>
      </c>
      <c r="AM16" s="308">
        <v>1400</v>
      </c>
      <c r="AN16" s="308" t="s">
        <v>1343</v>
      </c>
      <c r="AO16" s="308">
        <v>1449</v>
      </c>
      <c r="AP16" s="309" t="s">
        <v>1344</v>
      </c>
      <c r="AQ16" s="310">
        <v>16</v>
      </c>
      <c r="AS16" s="300"/>
      <c r="AT16" s="300"/>
      <c r="AV16" s="300"/>
      <c r="AW16" s="297"/>
    </row>
    <row r="17" spans="1:49" ht="13.5" customHeight="1">
      <c r="A17" s="7">
        <v>11</v>
      </c>
      <c r="B17" s="324">
        <v>103</v>
      </c>
      <c r="C17" s="801" t="s">
        <v>195</v>
      </c>
      <c r="D17" s="232" t="str">
        <f>VLOOKUP(C17,$C$564:$I$2155,2,0)</f>
        <v>GWAREK BOLINA KWK WIECZOREK Katowice</v>
      </c>
      <c r="E17" s="233" t="str">
        <f>VLOOKUP(C17,$C$564:$I$2155,3,0)</f>
        <v>m</v>
      </c>
      <c r="F17" s="233">
        <f>VLOOKUP(C17,$C$564:$I$2155,4,0)</f>
        <v>1</v>
      </c>
      <c r="G17" s="347">
        <v>90</v>
      </c>
      <c r="H17" s="471">
        <f>AL17</f>
        <v>72</v>
      </c>
      <c r="I17" s="166">
        <f>SUM(G17:H17)</f>
        <v>162</v>
      </c>
      <c r="J17" s="171">
        <f>M17+P17</f>
        <v>2814</v>
      </c>
      <c r="K17" s="9">
        <f>N17+Q17</f>
        <v>30</v>
      </c>
      <c r="L17" s="172">
        <f>O17+R17</f>
        <v>3</v>
      </c>
      <c r="M17" s="163">
        <v>1738</v>
      </c>
      <c r="N17" s="160">
        <v>19</v>
      </c>
      <c r="O17" s="161">
        <v>2</v>
      </c>
      <c r="P17" s="159">
        <v>1076</v>
      </c>
      <c r="Q17" s="160">
        <v>11</v>
      </c>
      <c r="R17" s="161">
        <v>1</v>
      </c>
      <c r="T17" s="10">
        <v>26</v>
      </c>
      <c r="U17" s="11" t="s">
        <v>1311</v>
      </c>
      <c r="V17" s="331">
        <v>29</v>
      </c>
      <c r="W17" s="335" t="s">
        <v>1317</v>
      </c>
      <c r="X17" s="347">
        <v>90</v>
      </c>
      <c r="Y17" s="43"/>
      <c r="Z17" s="44"/>
      <c r="AA17" s="45"/>
      <c r="AB17" s="43"/>
      <c r="AC17" s="44"/>
      <c r="AD17" s="45"/>
      <c r="AE17" s="829"/>
      <c r="AF17" s="426"/>
      <c r="AG17" s="326"/>
      <c r="AH17" s="326"/>
      <c r="AI17" s="326"/>
      <c r="AJ17" s="326"/>
      <c r="AK17" s="300"/>
      <c r="AL17" s="307">
        <f t="shared" si="0"/>
        <v>72</v>
      </c>
      <c r="AM17" s="308">
        <v>1450</v>
      </c>
      <c r="AN17" s="308" t="s">
        <v>1343</v>
      </c>
      <c r="AO17" s="308">
        <v>1499</v>
      </c>
      <c r="AP17" s="309" t="s">
        <v>1344</v>
      </c>
      <c r="AQ17" s="310">
        <v>18</v>
      </c>
      <c r="AS17" s="300"/>
      <c r="AT17" s="300"/>
      <c r="AV17" s="300"/>
      <c r="AW17" s="297"/>
    </row>
    <row r="18" spans="1:49" ht="13.5" customHeight="1">
      <c r="A18" s="7">
        <v>12</v>
      </c>
      <c r="B18" s="324">
        <v>294</v>
      </c>
      <c r="C18" s="475" t="s">
        <v>1096</v>
      </c>
      <c r="D18" s="232" t="str">
        <f>VLOOKUP(C18,$C$564:$I$2155,2,0)</f>
        <v>S.C. STRAŻAK Głożyny</v>
      </c>
      <c r="E18" s="233" t="str">
        <f>VLOOKUP(C18,$C$564:$I$2155,3,0)</f>
        <v>m</v>
      </c>
      <c r="F18" s="233">
        <f>VLOOKUP(C18,$C$564:$I$2155,4,0)</f>
        <v>7</v>
      </c>
      <c r="G18" s="347">
        <v>89</v>
      </c>
      <c r="H18" s="471">
        <f>AL18</f>
        <v>72</v>
      </c>
      <c r="I18" s="166">
        <f>SUM(G18:H18)</f>
        <v>161</v>
      </c>
      <c r="J18" s="171">
        <f>M18+P18</f>
        <v>2805</v>
      </c>
      <c r="K18" s="9">
        <f>N18+Q18</f>
        <v>26</v>
      </c>
      <c r="L18" s="172">
        <f>O18+R18</f>
        <v>1</v>
      </c>
      <c r="M18" s="163">
        <v>1329</v>
      </c>
      <c r="N18" s="160">
        <v>14</v>
      </c>
      <c r="O18" s="160">
        <v>1</v>
      </c>
      <c r="P18" s="159">
        <v>1476</v>
      </c>
      <c r="Q18" s="160">
        <v>12</v>
      </c>
      <c r="R18" s="161">
        <v>0</v>
      </c>
      <c r="T18" s="352">
        <v>74</v>
      </c>
      <c r="U18" s="329" t="s">
        <v>1318</v>
      </c>
      <c r="V18" s="332">
        <v>76</v>
      </c>
      <c r="W18" s="336" t="s">
        <v>1311</v>
      </c>
      <c r="X18" s="347">
        <v>89</v>
      </c>
      <c r="Y18" s="43"/>
      <c r="Z18" s="44"/>
      <c r="AA18" s="45"/>
      <c r="AB18" s="43"/>
      <c r="AC18" s="44"/>
      <c r="AD18" s="45"/>
      <c r="AE18" s="830"/>
      <c r="AF18" s="425"/>
      <c r="AG18" s="326"/>
      <c r="AH18" s="326"/>
      <c r="AI18" s="326"/>
      <c r="AJ18" s="326"/>
      <c r="AK18" s="300"/>
      <c r="AL18" s="307">
        <f t="shared" si="0"/>
        <v>72</v>
      </c>
      <c r="AM18" s="308">
        <v>1500</v>
      </c>
      <c r="AN18" s="308" t="s">
        <v>1343</v>
      </c>
      <c r="AO18" s="308">
        <v>1549</v>
      </c>
      <c r="AP18" s="309" t="s">
        <v>1344</v>
      </c>
      <c r="AQ18" s="310">
        <v>20</v>
      </c>
      <c r="AS18" s="300"/>
      <c r="AT18" s="300"/>
      <c r="AV18" s="300"/>
      <c r="AW18" s="297"/>
    </row>
    <row r="19" spans="1:49" ht="13.5" customHeight="1">
      <c r="A19" s="6">
        <v>13</v>
      </c>
      <c r="B19" s="324">
        <v>279</v>
      </c>
      <c r="C19" s="798" t="s">
        <v>290</v>
      </c>
      <c r="D19" s="232" t="str">
        <f>VLOOKUP(C19,$C$564:$I$2155,2,0)</f>
        <v>MDK POŁUDNIE Katowice</v>
      </c>
      <c r="E19" s="233" t="str">
        <f>VLOOKUP(C19,$C$564:$I$2155,3,0)</f>
        <v>s</v>
      </c>
      <c r="F19" s="233">
        <f>VLOOKUP(C19,$C$564:$I$2155,4,0)</f>
        <v>1</v>
      </c>
      <c r="G19" s="347">
        <v>88</v>
      </c>
      <c r="H19" s="471">
        <f>AL19</f>
        <v>70</v>
      </c>
      <c r="I19" s="166">
        <f>SUM(G19:H19)</f>
        <v>158</v>
      </c>
      <c r="J19" s="171">
        <f>M19+P19</f>
        <v>2791</v>
      </c>
      <c r="K19" s="9">
        <f>N19+Q19</f>
        <v>22</v>
      </c>
      <c r="L19" s="172">
        <f>O19+R19</f>
        <v>3</v>
      </c>
      <c r="M19" s="163">
        <v>1325</v>
      </c>
      <c r="N19" s="160">
        <v>12</v>
      </c>
      <c r="O19" s="160">
        <v>2</v>
      </c>
      <c r="P19" s="159">
        <v>1466</v>
      </c>
      <c r="Q19" s="160">
        <v>10</v>
      </c>
      <c r="R19" s="161">
        <v>1</v>
      </c>
      <c r="T19" s="10">
        <v>70</v>
      </c>
      <c r="U19" s="11" t="s">
        <v>1311</v>
      </c>
      <c r="V19" s="331">
        <v>73</v>
      </c>
      <c r="W19" s="335" t="s">
        <v>1317</v>
      </c>
      <c r="X19" s="347">
        <v>88</v>
      </c>
      <c r="Y19" s="43"/>
      <c r="Z19" s="44"/>
      <c r="AA19" s="45"/>
      <c r="AB19" s="43"/>
      <c r="AC19" s="44"/>
      <c r="AD19" s="45"/>
      <c r="AE19" s="828">
        <v>4</v>
      </c>
      <c r="AF19" s="426"/>
      <c r="AG19" s="326"/>
      <c r="AH19" s="326"/>
      <c r="AI19" s="326"/>
      <c r="AJ19" s="326"/>
      <c r="AK19" s="300"/>
      <c r="AL19" s="307">
        <f t="shared" si="0"/>
        <v>70</v>
      </c>
      <c r="AM19" s="308">
        <v>1550</v>
      </c>
      <c r="AN19" s="308" t="s">
        <v>1343</v>
      </c>
      <c r="AO19" s="308">
        <v>1599</v>
      </c>
      <c r="AP19" s="309" t="s">
        <v>1344</v>
      </c>
      <c r="AQ19" s="310">
        <v>22</v>
      </c>
      <c r="AR19" s="307"/>
      <c r="AS19" s="307"/>
      <c r="AT19" s="307"/>
      <c r="AV19" s="300"/>
      <c r="AW19" s="297"/>
    </row>
    <row r="20" spans="1:49" s="234" customFormat="1" ht="13.5" customHeight="1">
      <c r="A20" s="7">
        <v>14</v>
      </c>
      <c r="B20" s="324">
        <v>130</v>
      </c>
      <c r="C20" s="475" t="s">
        <v>197</v>
      </c>
      <c r="D20" s="232" t="str">
        <f>VLOOKUP(C20,$C$564:$I$2155,2,0)</f>
        <v>NITRON Krupski Młyn</v>
      </c>
      <c r="E20" s="233" t="str">
        <f>VLOOKUP(C20,$C$564:$I$2155,3,0)</f>
        <v>m</v>
      </c>
      <c r="F20" s="233">
        <f>VLOOKUP(C20,$C$564:$I$2155,4,0)</f>
        <v>5</v>
      </c>
      <c r="G20" s="347">
        <v>87</v>
      </c>
      <c r="H20" s="471">
        <f>AL20</f>
        <v>70</v>
      </c>
      <c r="I20" s="166">
        <f>SUM(G20:H20)</f>
        <v>157</v>
      </c>
      <c r="J20" s="171">
        <f>M20+P20</f>
        <v>2784</v>
      </c>
      <c r="K20" s="9">
        <f>N20+Q20</f>
        <v>25</v>
      </c>
      <c r="L20" s="172">
        <f>O20+R20</f>
        <v>1</v>
      </c>
      <c r="M20" s="163">
        <v>1378</v>
      </c>
      <c r="N20" s="160">
        <v>12</v>
      </c>
      <c r="O20" s="160">
        <v>1</v>
      </c>
      <c r="P20" s="159">
        <v>1406</v>
      </c>
      <c r="Q20" s="160">
        <v>13</v>
      </c>
      <c r="R20" s="161">
        <v>0</v>
      </c>
      <c r="S20"/>
      <c r="T20" s="352">
        <v>33</v>
      </c>
      <c r="U20" s="329" t="s">
        <v>1318</v>
      </c>
      <c r="V20" s="332">
        <v>35</v>
      </c>
      <c r="W20" s="336" t="s">
        <v>1311</v>
      </c>
      <c r="X20" s="347">
        <v>87</v>
      </c>
      <c r="Y20" s="269"/>
      <c r="Z20" s="270"/>
      <c r="AA20" s="271"/>
      <c r="AB20" s="269"/>
      <c r="AC20" s="270"/>
      <c r="AD20" s="271"/>
      <c r="AE20" s="829"/>
      <c r="AF20" s="430"/>
      <c r="AG20" s="326"/>
      <c r="AH20" s="326"/>
      <c r="AI20" s="326"/>
      <c r="AJ20" s="326"/>
      <c r="AK20" s="299"/>
      <c r="AL20" s="307">
        <f t="shared" si="0"/>
        <v>70</v>
      </c>
      <c r="AM20" s="308">
        <v>1600</v>
      </c>
      <c r="AN20" s="308" t="s">
        <v>1343</v>
      </c>
      <c r="AO20" s="308">
        <v>1649</v>
      </c>
      <c r="AP20" s="309" t="s">
        <v>1344</v>
      </c>
      <c r="AQ20" s="310">
        <v>24</v>
      </c>
      <c r="AR20" s="307"/>
      <c r="AS20" s="307"/>
      <c r="AT20" s="307"/>
      <c r="AU20" s="300"/>
      <c r="AV20" s="300"/>
      <c r="AW20" s="296"/>
    </row>
    <row r="21" spans="1:49" ht="13.5" customHeight="1">
      <c r="A21" s="7">
        <v>15</v>
      </c>
      <c r="B21" s="324">
        <v>251</v>
      </c>
      <c r="C21" s="803" t="s">
        <v>323</v>
      </c>
      <c r="D21" s="232" t="str">
        <f>VLOOKUP(C21,$C$564:$I$2155,2,0)</f>
        <v>AMICUS KWK STASZIC Katowice</v>
      </c>
      <c r="E21" s="233" t="str">
        <f>VLOOKUP(C21,$C$564:$I$2155,3,0)</f>
        <v>m</v>
      </c>
      <c r="F21" s="233">
        <f>VLOOKUP(C21,$C$564:$I$2155,4,0)</f>
        <v>1</v>
      </c>
      <c r="G21" s="347">
        <v>86</v>
      </c>
      <c r="H21" s="471">
        <f>AL21</f>
        <v>70</v>
      </c>
      <c r="I21" s="166">
        <f>SUM(G21:H21)</f>
        <v>156</v>
      </c>
      <c r="J21" s="171">
        <f>M21+P21</f>
        <v>2757</v>
      </c>
      <c r="K21" s="9">
        <f>N21+Q21</f>
        <v>23</v>
      </c>
      <c r="L21" s="172">
        <f>O21+R21</f>
        <v>3</v>
      </c>
      <c r="M21" s="163">
        <v>1326</v>
      </c>
      <c r="N21" s="160">
        <v>11</v>
      </c>
      <c r="O21" s="160">
        <v>2</v>
      </c>
      <c r="P21" s="159">
        <v>1431</v>
      </c>
      <c r="Q21" s="160">
        <v>12</v>
      </c>
      <c r="R21" s="161">
        <v>1</v>
      </c>
      <c r="T21" s="10">
        <v>63</v>
      </c>
      <c r="U21" s="11" t="s">
        <v>1311</v>
      </c>
      <c r="V21" s="331">
        <v>66</v>
      </c>
      <c r="W21" s="335" t="s">
        <v>1317</v>
      </c>
      <c r="X21" s="347">
        <v>86</v>
      </c>
      <c r="Y21" s="43"/>
      <c r="Z21" s="44"/>
      <c r="AA21" s="45"/>
      <c r="AB21" s="43"/>
      <c r="AC21" s="44"/>
      <c r="AD21" s="45"/>
      <c r="AE21" s="829"/>
      <c r="AF21" s="429"/>
      <c r="AG21" s="326"/>
      <c r="AH21" s="326"/>
      <c r="AI21" s="326"/>
      <c r="AJ21" s="326"/>
      <c r="AK21" s="300"/>
      <c r="AL21" s="307">
        <f t="shared" si="0"/>
        <v>70</v>
      </c>
      <c r="AM21" s="308">
        <v>1650</v>
      </c>
      <c r="AN21" s="308" t="s">
        <v>1343</v>
      </c>
      <c r="AO21" s="308">
        <v>1699</v>
      </c>
      <c r="AP21" s="309" t="s">
        <v>1344</v>
      </c>
      <c r="AQ21" s="310">
        <v>26</v>
      </c>
      <c r="AR21" s="307"/>
      <c r="AS21" s="307"/>
      <c r="AT21" s="307"/>
      <c r="AV21" s="300"/>
      <c r="AW21" s="297"/>
    </row>
    <row r="22" spans="1:49" ht="13.5" customHeight="1">
      <c r="A22" s="6">
        <v>16</v>
      </c>
      <c r="B22" s="324">
        <v>58</v>
      </c>
      <c r="C22" s="475" t="s">
        <v>452</v>
      </c>
      <c r="D22" s="232" t="str">
        <f>VLOOKUP(C22,$C$564:$I$2155,2,0)</f>
        <v>LKS Mechanik Kochcice</v>
      </c>
      <c r="E22" s="233" t="str">
        <f>VLOOKUP(C22,$C$564:$I$2155,3,0)</f>
        <v>m</v>
      </c>
      <c r="F22" s="233">
        <f>VLOOKUP(C22,$C$564:$I$2155,4,0)</f>
        <v>5</v>
      </c>
      <c r="G22" s="347">
        <v>85</v>
      </c>
      <c r="H22" s="471">
        <f>AL22</f>
        <v>70</v>
      </c>
      <c r="I22" s="166">
        <f>SUM(G22:H22)</f>
        <v>155</v>
      </c>
      <c r="J22" s="171">
        <f>M22+P22</f>
        <v>2754</v>
      </c>
      <c r="K22" s="9">
        <f>N22+Q22</f>
        <v>26</v>
      </c>
      <c r="L22" s="172">
        <f>O22+R22</f>
        <v>1</v>
      </c>
      <c r="M22" s="163">
        <v>1253</v>
      </c>
      <c r="N22" s="160">
        <v>12</v>
      </c>
      <c r="O22" s="161">
        <v>0</v>
      </c>
      <c r="P22" s="159">
        <v>1501</v>
      </c>
      <c r="Q22" s="160">
        <v>14</v>
      </c>
      <c r="R22" s="161">
        <v>1</v>
      </c>
      <c r="T22" s="352">
        <v>15</v>
      </c>
      <c r="U22" s="329" t="s">
        <v>1318</v>
      </c>
      <c r="V22" s="332">
        <v>17</v>
      </c>
      <c r="W22" s="336" t="s">
        <v>1311</v>
      </c>
      <c r="X22" s="347">
        <v>85</v>
      </c>
      <c r="Y22" s="43"/>
      <c r="Z22" s="44"/>
      <c r="AA22" s="45"/>
      <c r="AB22" s="43"/>
      <c r="AC22" s="44"/>
      <c r="AD22" s="45"/>
      <c r="AE22" s="830"/>
      <c r="AF22" s="426"/>
      <c r="AG22" s="326"/>
      <c r="AH22" s="326"/>
      <c r="AI22" s="326"/>
      <c r="AJ22" s="326"/>
      <c r="AK22" s="300"/>
      <c r="AL22" s="307">
        <f t="shared" si="0"/>
        <v>70</v>
      </c>
      <c r="AM22" s="308">
        <v>1700</v>
      </c>
      <c r="AN22" s="308" t="s">
        <v>1343</v>
      </c>
      <c r="AO22" s="308">
        <v>1749</v>
      </c>
      <c r="AP22" s="309" t="s">
        <v>1344</v>
      </c>
      <c r="AQ22" s="310">
        <v>28</v>
      </c>
      <c r="AR22" s="307"/>
      <c r="AS22" s="307"/>
      <c r="AT22" s="307"/>
      <c r="AV22" s="300"/>
      <c r="AW22" s="297"/>
    </row>
    <row r="23" spans="1:49" ht="13.5" customHeight="1">
      <c r="A23" s="7">
        <v>17</v>
      </c>
      <c r="B23" s="324">
        <v>120</v>
      </c>
      <c r="C23" s="474" t="s">
        <v>420</v>
      </c>
      <c r="D23" s="232" t="str">
        <f>VLOOKUP(C23,$C$564:$I$2155,2,0)</f>
        <v>SZOMBIERKI Bytom</v>
      </c>
      <c r="E23" s="233" t="str">
        <f>VLOOKUP(C23,$C$564:$I$2155,3,0)</f>
        <v>s</v>
      </c>
      <c r="F23" s="233">
        <f>VLOOKUP(C23,$C$564:$I$2155,4,0)</f>
        <v>4</v>
      </c>
      <c r="G23" s="347">
        <v>84</v>
      </c>
      <c r="H23" s="471">
        <f>AL23</f>
        <v>68</v>
      </c>
      <c r="I23" s="166">
        <f>SUM(G23:H23)</f>
        <v>152</v>
      </c>
      <c r="J23" s="171">
        <f>M23+P23</f>
        <v>2701</v>
      </c>
      <c r="K23" s="9">
        <f>N23+Q23</f>
        <v>26</v>
      </c>
      <c r="L23" s="172">
        <f>O23+R23</f>
        <v>0</v>
      </c>
      <c r="M23" s="163">
        <v>1383</v>
      </c>
      <c r="N23" s="160">
        <v>13</v>
      </c>
      <c r="O23" s="161">
        <v>0</v>
      </c>
      <c r="P23" s="159">
        <v>1318</v>
      </c>
      <c r="Q23" s="160">
        <v>13</v>
      </c>
      <c r="R23" s="161">
        <v>0</v>
      </c>
      <c r="T23" s="18">
        <v>30</v>
      </c>
      <c r="U23" s="19" t="s">
        <v>1317</v>
      </c>
      <c r="V23" s="333">
        <v>34</v>
      </c>
      <c r="W23" s="337" t="s">
        <v>1323</v>
      </c>
      <c r="X23" s="347">
        <v>84</v>
      </c>
      <c r="Y23" s="43"/>
      <c r="Z23" s="44"/>
      <c r="AA23" s="45"/>
      <c r="AB23" s="43"/>
      <c r="AC23" s="44"/>
      <c r="AD23" s="45"/>
      <c r="AE23" s="828">
        <v>5</v>
      </c>
      <c r="AF23" s="425"/>
      <c r="AG23" s="326"/>
      <c r="AH23" s="326"/>
      <c r="AI23" s="326"/>
      <c r="AJ23" s="326"/>
      <c r="AK23" s="300"/>
      <c r="AL23" s="307">
        <f t="shared" si="0"/>
        <v>68</v>
      </c>
      <c r="AM23" s="308">
        <v>1750</v>
      </c>
      <c r="AN23" s="308" t="s">
        <v>1343</v>
      </c>
      <c r="AO23" s="308">
        <v>1799</v>
      </c>
      <c r="AP23" s="309" t="s">
        <v>1344</v>
      </c>
      <c r="AQ23" s="310">
        <v>30</v>
      </c>
      <c r="AS23" s="300"/>
      <c r="AT23" s="300"/>
      <c r="AV23" s="300"/>
      <c r="AW23" s="297"/>
    </row>
    <row r="24" spans="1:49" ht="13.5" customHeight="1">
      <c r="A24" s="7">
        <v>18</v>
      </c>
      <c r="B24" s="324">
        <v>105</v>
      </c>
      <c r="C24" s="475" t="s">
        <v>358</v>
      </c>
      <c r="D24" s="232" t="str">
        <f>VLOOKUP(C24,$C$564:$I$2155,2,0)</f>
        <v>LKS FORTECA Świerklany</v>
      </c>
      <c r="E24" s="233" t="str">
        <f>VLOOKUP(C24,$C$564:$I$2155,3,0)</f>
        <v>s</v>
      </c>
      <c r="F24" s="233">
        <f>VLOOKUP(C24,$C$564:$I$2155,4,0)</f>
        <v>3</v>
      </c>
      <c r="G24" s="347">
        <v>83</v>
      </c>
      <c r="H24" s="471">
        <f>AL24</f>
        <v>66</v>
      </c>
      <c r="I24" s="166">
        <f>SUM(G24:H24)</f>
        <v>149</v>
      </c>
      <c r="J24" s="171">
        <f>M24+P24</f>
        <v>2690</v>
      </c>
      <c r="K24" s="9">
        <f>N24+Q24</f>
        <v>24</v>
      </c>
      <c r="L24" s="172">
        <f>O24+R24</f>
        <v>0</v>
      </c>
      <c r="M24" s="163">
        <v>1225</v>
      </c>
      <c r="N24" s="160">
        <v>10</v>
      </c>
      <c r="O24" s="161">
        <v>0</v>
      </c>
      <c r="P24" s="159">
        <v>1465</v>
      </c>
      <c r="Q24" s="160">
        <v>14</v>
      </c>
      <c r="R24" s="161">
        <v>0</v>
      </c>
      <c r="T24" s="21">
        <v>27</v>
      </c>
      <c r="U24" s="22" t="s">
        <v>1323</v>
      </c>
      <c r="V24" s="21">
        <v>28</v>
      </c>
      <c r="W24" s="27" t="s">
        <v>1318</v>
      </c>
      <c r="X24" s="347">
        <v>83</v>
      </c>
      <c r="Y24" s="43"/>
      <c r="Z24" s="44"/>
      <c r="AA24" s="45"/>
      <c r="AB24" s="43"/>
      <c r="AC24" s="44"/>
      <c r="AD24" s="45"/>
      <c r="AE24" s="829"/>
      <c r="AF24" s="425"/>
      <c r="AG24" s="326"/>
      <c r="AH24" s="326"/>
      <c r="AI24" s="326"/>
      <c r="AJ24" s="326"/>
      <c r="AK24" s="300"/>
      <c r="AL24" s="307">
        <f t="shared" si="0"/>
        <v>66</v>
      </c>
      <c r="AM24" s="308">
        <v>1800</v>
      </c>
      <c r="AN24" s="308" t="s">
        <v>1343</v>
      </c>
      <c r="AO24" s="308">
        <v>1849</v>
      </c>
      <c r="AP24" s="309" t="s">
        <v>1344</v>
      </c>
      <c r="AQ24" s="310">
        <v>32</v>
      </c>
      <c r="AS24" s="300"/>
      <c r="AT24" s="300"/>
      <c r="AV24" s="300"/>
      <c r="AW24" s="297"/>
    </row>
    <row r="25" spans="1:49" ht="13.5" customHeight="1">
      <c r="A25" s="6">
        <v>19</v>
      </c>
      <c r="B25" s="324">
        <v>30</v>
      </c>
      <c r="C25" s="475" t="s">
        <v>486</v>
      </c>
      <c r="D25" s="232" t="str">
        <f>VLOOKUP(C25,$C$564:$I$2155,2,0)</f>
        <v>VICTORIA TRANZYT Chróścice</v>
      </c>
      <c r="E25" s="233" t="str">
        <f>VLOOKUP(C25,$C$564:$I$2155,3,0)</f>
        <v>s</v>
      </c>
      <c r="F25" s="233">
        <f>VLOOKUP(C25,$C$564:$I$2155,4,0)</f>
        <v>5</v>
      </c>
      <c r="G25" s="347">
        <v>82</v>
      </c>
      <c r="H25" s="471">
        <f>AL25</f>
        <v>66</v>
      </c>
      <c r="I25" s="166">
        <f>SUM(G25:H25)</f>
        <v>148</v>
      </c>
      <c r="J25" s="171">
        <f>M25+P25</f>
        <v>2682</v>
      </c>
      <c r="K25" s="9">
        <f>N25+Q25</f>
        <v>23</v>
      </c>
      <c r="L25" s="172">
        <f>O25+R25</f>
        <v>1</v>
      </c>
      <c r="M25" s="163">
        <v>1082</v>
      </c>
      <c r="N25" s="160">
        <v>8</v>
      </c>
      <c r="O25" s="161">
        <v>0</v>
      </c>
      <c r="P25" s="159">
        <v>1600</v>
      </c>
      <c r="Q25" s="160">
        <v>15</v>
      </c>
      <c r="R25" s="161">
        <v>1</v>
      </c>
      <c r="T25" s="12">
        <v>8</v>
      </c>
      <c r="U25" s="13" t="s">
        <v>1318</v>
      </c>
      <c r="V25" s="332">
        <v>10</v>
      </c>
      <c r="W25" s="336" t="s">
        <v>1311</v>
      </c>
      <c r="X25" s="347">
        <v>82</v>
      </c>
      <c r="Y25" s="43"/>
      <c r="Z25" s="44"/>
      <c r="AA25" s="45"/>
      <c r="AB25" s="43"/>
      <c r="AC25" s="44"/>
      <c r="AD25" s="45"/>
      <c r="AE25" s="829"/>
      <c r="AF25" s="425"/>
      <c r="AG25" s="326"/>
      <c r="AH25" s="326"/>
      <c r="AI25" s="326"/>
      <c r="AJ25" s="326"/>
      <c r="AK25" s="300"/>
      <c r="AL25" s="307">
        <f t="shared" si="0"/>
        <v>66</v>
      </c>
      <c r="AM25" s="308">
        <v>1850</v>
      </c>
      <c r="AN25" s="308" t="s">
        <v>1343</v>
      </c>
      <c r="AO25" s="308">
        <v>1899</v>
      </c>
      <c r="AP25" s="309" t="s">
        <v>1344</v>
      </c>
      <c r="AQ25" s="310">
        <v>34</v>
      </c>
      <c r="AS25" s="300"/>
      <c r="AT25" s="300"/>
      <c r="AV25" s="300"/>
      <c r="AW25" s="297"/>
    </row>
    <row r="26" spans="1:49" ht="13.5" customHeight="1">
      <c r="A26" s="7">
        <v>20</v>
      </c>
      <c r="B26" s="324">
        <v>55</v>
      </c>
      <c r="C26" s="798" t="s">
        <v>586</v>
      </c>
      <c r="D26" s="232" t="str">
        <f>VLOOKUP(C26,$C$564:$I$2155,2,0)</f>
        <v>OK ANDALUZJA Piekary Śl.</v>
      </c>
      <c r="E26" s="233" t="str">
        <f>VLOOKUP(C26,$C$564:$I$2155,3,0)</f>
        <v>m</v>
      </c>
      <c r="F26" s="233">
        <f>VLOOKUP(C26,$C$564:$I$2155,4,0)</f>
        <v>1</v>
      </c>
      <c r="G26" s="347">
        <v>81</v>
      </c>
      <c r="H26" s="471">
        <f>AL26</f>
        <v>64</v>
      </c>
      <c r="I26" s="166">
        <f>SUM(G26:H26)</f>
        <v>145</v>
      </c>
      <c r="J26" s="171">
        <f>M26+P26</f>
        <v>2644</v>
      </c>
      <c r="K26" s="9">
        <f>N26+Q26</f>
        <v>29</v>
      </c>
      <c r="L26" s="172">
        <f>O26+R26</f>
        <v>5</v>
      </c>
      <c r="M26" s="163">
        <v>1748</v>
      </c>
      <c r="N26" s="160">
        <v>17</v>
      </c>
      <c r="O26" s="161">
        <v>1</v>
      </c>
      <c r="P26" s="159">
        <v>896</v>
      </c>
      <c r="Q26" s="160">
        <v>12</v>
      </c>
      <c r="R26" s="161">
        <v>4</v>
      </c>
      <c r="T26" s="327">
        <v>14</v>
      </c>
      <c r="U26" s="26" t="s">
        <v>1311</v>
      </c>
      <c r="V26" s="331">
        <v>17</v>
      </c>
      <c r="W26" s="335" t="s">
        <v>1317</v>
      </c>
      <c r="X26" s="347">
        <v>81</v>
      </c>
      <c r="Y26" s="43"/>
      <c r="Z26" s="44"/>
      <c r="AA26" s="45"/>
      <c r="AB26" s="43"/>
      <c r="AC26" s="44"/>
      <c r="AD26" s="45"/>
      <c r="AE26" s="830"/>
      <c r="AF26" s="429"/>
      <c r="AG26" s="326"/>
      <c r="AH26" s="326"/>
      <c r="AI26" s="326"/>
      <c r="AJ26" s="326"/>
      <c r="AK26" s="300"/>
      <c r="AL26" s="307">
        <f t="shared" si="0"/>
        <v>64</v>
      </c>
      <c r="AM26" s="308">
        <v>1900</v>
      </c>
      <c r="AN26" s="308" t="s">
        <v>1343</v>
      </c>
      <c r="AO26" s="308">
        <v>1949</v>
      </c>
      <c r="AP26" s="309" t="s">
        <v>1344</v>
      </c>
      <c r="AQ26" s="310">
        <v>36</v>
      </c>
      <c r="AS26" s="300"/>
      <c r="AT26" s="300"/>
      <c r="AV26" s="300"/>
      <c r="AW26" s="297"/>
    </row>
    <row r="27" spans="1:49" ht="13.5" customHeight="1">
      <c r="A27" s="7">
        <v>21</v>
      </c>
      <c r="B27" s="324">
        <v>299</v>
      </c>
      <c r="C27" s="475" t="s">
        <v>389</v>
      </c>
      <c r="D27" s="232" t="str">
        <f>VLOOKUP(C27,$C$564:$I$2155,2,0)</f>
        <v>KS ŁABĘDY Gliwice</v>
      </c>
      <c r="E27" s="233" t="str">
        <f>VLOOKUP(C27,$C$564:$I$2155,3,0)</f>
        <v>m</v>
      </c>
      <c r="F27" s="233">
        <f>VLOOKUP(C27,$C$564:$I$2155,4,0)</f>
        <v>4</v>
      </c>
      <c r="G27" s="347">
        <v>80</v>
      </c>
      <c r="H27" s="471">
        <f>AL27</f>
        <v>64</v>
      </c>
      <c r="I27" s="166">
        <f>SUM(G27:H27)</f>
        <v>144</v>
      </c>
      <c r="J27" s="171">
        <f>M27+P27</f>
        <v>2629</v>
      </c>
      <c r="K27" s="9">
        <f>N27+Q27</f>
        <v>27</v>
      </c>
      <c r="L27" s="172">
        <f>O27+R27</f>
        <v>4</v>
      </c>
      <c r="M27" s="163">
        <v>823</v>
      </c>
      <c r="N27" s="160">
        <v>10</v>
      </c>
      <c r="O27" s="161">
        <v>3</v>
      </c>
      <c r="P27" s="159">
        <v>1806</v>
      </c>
      <c r="Q27" s="160">
        <v>17</v>
      </c>
      <c r="R27" s="161">
        <v>1</v>
      </c>
      <c r="T27" s="10">
        <v>75</v>
      </c>
      <c r="U27" s="11" t="s">
        <v>1311</v>
      </c>
      <c r="V27" s="331">
        <v>78</v>
      </c>
      <c r="W27" s="335" t="s">
        <v>1317</v>
      </c>
      <c r="X27" s="347">
        <v>80</v>
      </c>
      <c r="Y27" s="43"/>
      <c r="Z27" s="44"/>
      <c r="AA27" s="45"/>
      <c r="AB27" s="43"/>
      <c r="AC27" s="44"/>
      <c r="AD27" s="45"/>
      <c r="AE27" s="828">
        <v>6</v>
      </c>
      <c r="AF27" s="430"/>
      <c r="AG27" s="326"/>
      <c r="AH27" s="326"/>
      <c r="AI27" s="326"/>
      <c r="AJ27" s="326"/>
      <c r="AK27" s="300"/>
      <c r="AL27" s="307">
        <f t="shared" si="0"/>
        <v>64</v>
      </c>
      <c r="AM27" s="308">
        <v>1950</v>
      </c>
      <c r="AN27" s="308" t="s">
        <v>1343</v>
      </c>
      <c r="AO27" s="308">
        <v>1999</v>
      </c>
      <c r="AP27" s="309" t="s">
        <v>1344</v>
      </c>
      <c r="AQ27" s="310">
        <v>38</v>
      </c>
      <c r="AS27" s="300"/>
      <c r="AT27" s="300"/>
      <c r="AV27" s="300"/>
      <c r="AW27" s="297"/>
    </row>
    <row r="28" spans="1:49" ht="13.5" customHeight="1">
      <c r="A28" s="6">
        <v>22</v>
      </c>
      <c r="B28" s="324">
        <v>84</v>
      </c>
      <c r="C28" s="474" t="s">
        <v>474</v>
      </c>
      <c r="D28" s="232" t="str">
        <f>VLOOKUP(C28,$C$564:$I$2155,2,0)</f>
        <v>SAKOP 4 ASY Bytom</v>
      </c>
      <c r="E28" s="233" t="str">
        <f>VLOOKUP(C28,$C$564:$I$2155,3,0)</f>
        <v>s</v>
      </c>
      <c r="F28" s="233">
        <f>VLOOKUP(C28,$C$564:$I$2155,4,0)</f>
        <v>4</v>
      </c>
      <c r="G28" s="347">
        <v>79</v>
      </c>
      <c r="H28" s="471">
        <f>AL28</f>
        <v>64</v>
      </c>
      <c r="I28" s="166">
        <f>SUM(G28:H28)</f>
        <v>143</v>
      </c>
      <c r="J28" s="171">
        <f>M28+P28</f>
        <v>2626</v>
      </c>
      <c r="K28" s="9">
        <f>N28+Q28</f>
        <v>23</v>
      </c>
      <c r="L28" s="172">
        <f>O28+R28</f>
        <v>1</v>
      </c>
      <c r="M28" s="163">
        <v>941</v>
      </c>
      <c r="N28" s="160">
        <v>8</v>
      </c>
      <c r="O28" s="161">
        <v>0</v>
      </c>
      <c r="P28" s="159">
        <v>1685</v>
      </c>
      <c r="Q28" s="160">
        <v>15</v>
      </c>
      <c r="R28" s="161">
        <v>1</v>
      </c>
      <c r="T28" s="328">
        <v>21</v>
      </c>
      <c r="U28" s="330" t="s">
        <v>1317</v>
      </c>
      <c r="V28" s="328">
        <v>25</v>
      </c>
      <c r="W28" s="338" t="s">
        <v>1323</v>
      </c>
      <c r="X28" s="347">
        <v>79</v>
      </c>
      <c r="Y28" s="43"/>
      <c r="Z28" s="44"/>
      <c r="AA28" s="45"/>
      <c r="AB28" s="43"/>
      <c r="AC28" s="44"/>
      <c r="AD28" s="45"/>
      <c r="AE28" s="829"/>
      <c r="AF28" s="425"/>
      <c r="AG28" s="326"/>
      <c r="AH28" s="326"/>
      <c r="AI28" s="326"/>
      <c r="AJ28" s="326"/>
      <c r="AK28" s="300"/>
      <c r="AL28" s="307">
        <f t="shared" si="0"/>
        <v>64</v>
      </c>
      <c r="AM28" s="308">
        <v>2000</v>
      </c>
      <c r="AN28" s="308" t="s">
        <v>1343</v>
      </c>
      <c r="AO28" s="308">
        <v>2049</v>
      </c>
      <c r="AP28" s="309" t="s">
        <v>1344</v>
      </c>
      <c r="AQ28" s="310">
        <v>40</v>
      </c>
      <c r="AS28" s="300"/>
      <c r="AT28" s="300"/>
      <c r="AV28" s="300"/>
      <c r="AW28" s="297"/>
    </row>
    <row r="29" spans="1:49" ht="13.5" customHeight="1">
      <c r="A29" s="7">
        <v>23</v>
      </c>
      <c r="B29" s="324">
        <v>203</v>
      </c>
      <c r="C29" s="798" t="s">
        <v>1712</v>
      </c>
      <c r="D29" s="232" t="str">
        <f>VLOOKUP(C29,$C$564:$I$2155,2,0)</f>
        <v>HUTNIK Miasteczko Śl.</v>
      </c>
      <c r="E29" s="233" t="str">
        <f>VLOOKUP(C29,$C$564:$I$2155,3,0)</f>
        <v>s</v>
      </c>
      <c r="F29" s="233">
        <f>VLOOKUP(C29,$C$564:$I$2155,4,0)</f>
        <v>1</v>
      </c>
      <c r="G29" s="347">
        <v>78</v>
      </c>
      <c r="H29" s="471">
        <f>AL29</f>
        <v>64</v>
      </c>
      <c r="I29" s="166">
        <f>SUM(G29:H29)</f>
        <v>142</v>
      </c>
      <c r="J29" s="171">
        <f>M29+P29</f>
        <v>2613</v>
      </c>
      <c r="K29" s="9">
        <f>N29+Q29</f>
        <v>21</v>
      </c>
      <c r="L29" s="172">
        <f>O29+R29</f>
        <v>1</v>
      </c>
      <c r="M29" s="163">
        <v>1154</v>
      </c>
      <c r="N29" s="160">
        <v>7</v>
      </c>
      <c r="O29" s="161">
        <v>0</v>
      </c>
      <c r="P29" s="159">
        <v>1459</v>
      </c>
      <c r="Q29" s="160">
        <v>14</v>
      </c>
      <c r="R29" s="161">
        <v>1</v>
      </c>
      <c r="T29" s="10">
        <v>51</v>
      </c>
      <c r="U29" s="11" t="s">
        <v>1311</v>
      </c>
      <c r="V29" s="331">
        <v>54</v>
      </c>
      <c r="W29" s="335" t="s">
        <v>1317</v>
      </c>
      <c r="X29" s="347">
        <v>78</v>
      </c>
      <c r="Y29" s="43"/>
      <c r="Z29" s="44"/>
      <c r="AA29" s="45"/>
      <c r="AB29" s="43"/>
      <c r="AC29" s="44"/>
      <c r="AD29" s="45"/>
      <c r="AE29" s="829"/>
      <c r="AF29" s="429"/>
      <c r="AG29" s="326"/>
      <c r="AH29" s="326"/>
      <c r="AI29" s="326"/>
      <c r="AJ29" s="326"/>
      <c r="AK29" s="300"/>
      <c r="AL29" s="307">
        <f t="shared" si="0"/>
        <v>64</v>
      </c>
      <c r="AM29" s="308">
        <v>2050</v>
      </c>
      <c r="AN29" s="308" t="s">
        <v>1343</v>
      </c>
      <c r="AO29" s="308">
        <v>2099</v>
      </c>
      <c r="AP29" s="309" t="s">
        <v>1344</v>
      </c>
      <c r="AQ29" s="310">
        <v>42</v>
      </c>
      <c r="AS29" s="300"/>
      <c r="AT29" s="300"/>
      <c r="AV29" s="300"/>
      <c r="AW29" s="297"/>
    </row>
    <row r="30" spans="1:49" ht="13.5" customHeight="1">
      <c r="A30" s="7">
        <v>24</v>
      </c>
      <c r="B30" s="324">
        <v>218</v>
      </c>
      <c r="C30" s="475" t="s">
        <v>90</v>
      </c>
      <c r="D30" s="232" t="str">
        <f>VLOOKUP(C30,$C$564:$I$2155,2,0)</f>
        <v>GKS DĄB Gaszowice</v>
      </c>
      <c r="E30" s="233" t="str">
        <f>VLOOKUP(C30,$C$564:$I$2155,3,0)</f>
        <v>m</v>
      </c>
      <c r="F30" s="233">
        <f>VLOOKUP(C30,$C$564:$I$2155,4,0)</f>
        <v>7</v>
      </c>
      <c r="G30" s="347">
        <v>77</v>
      </c>
      <c r="H30" s="471">
        <f>AL30</f>
        <v>62</v>
      </c>
      <c r="I30" s="166">
        <f>SUM(G30:H30)</f>
        <v>139</v>
      </c>
      <c r="J30" s="171">
        <f>M30+P30</f>
        <v>2594</v>
      </c>
      <c r="K30" s="9">
        <f>N30+Q30</f>
        <v>26</v>
      </c>
      <c r="L30" s="172">
        <f>O30+R30</f>
        <v>6</v>
      </c>
      <c r="M30" s="163">
        <v>892</v>
      </c>
      <c r="N30" s="160">
        <v>12</v>
      </c>
      <c r="O30" s="161">
        <v>5</v>
      </c>
      <c r="P30" s="159">
        <v>1702</v>
      </c>
      <c r="Q30" s="160">
        <v>14</v>
      </c>
      <c r="R30" s="161">
        <v>1</v>
      </c>
      <c r="T30" s="12">
        <v>55</v>
      </c>
      <c r="U30" s="13" t="s">
        <v>1318</v>
      </c>
      <c r="V30" s="28">
        <v>57</v>
      </c>
      <c r="W30" s="29" t="s">
        <v>1311</v>
      </c>
      <c r="X30" s="347">
        <v>77</v>
      </c>
      <c r="Y30" s="43"/>
      <c r="Z30" s="44"/>
      <c r="AA30" s="45"/>
      <c r="AB30" s="43"/>
      <c r="AC30" s="44"/>
      <c r="AD30" s="45"/>
      <c r="AE30" s="830"/>
      <c r="AF30" s="425"/>
      <c r="AG30" s="326"/>
      <c r="AH30" s="326"/>
      <c r="AI30" s="326"/>
      <c r="AJ30" s="326"/>
      <c r="AK30" s="300"/>
      <c r="AL30" s="307">
        <f t="shared" si="0"/>
        <v>62</v>
      </c>
      <c r="AM30" s="308">
        <v>2100</v>
      </c>
      <c r="AN30" s="308" t="s">
        <v>1343</v>
      </c>
      <c r="AO30" s="308">
        <v>2149</v>
      </c>
      <c r="AP30" s="309" t="s">
        <v>1344</v>
      </c>
      <c r="AQ30" s="310">
        <v>44</v>
      </c>
      <c r="AS30" s="300"/>
      <c r="AT30" s="300"/>
      <c r="AV30" s="300"/>
      <c r="AW30" s="297"/>
    </row>
    <row r="31" spans="1:49" ht="13.5" customHeight="1">
      <c r="A31" s="6">
        <v>25</v>
      </c>
      <c r="B31" s="324">
        <v>311</v>
      </c>
      <c r="C31" s="473" t="s">
        <v>1274</v>
      </c>
      <c r="D31" s="232" t="str">
        <f>VLOOKUP(C31,$C$564:$I$2155,2,0)</f>
        <v>LKS JEDNOŚĆ 32 Przyszowice</v>
      </c>
      <c r="E31" s="233" t="str">
        <f>VLOOKUP(C31,$C$564:$I$2155,3,0)</f>
        <v>m</v>
      </c>
      <c r="F31" s="233">
        <f>VLOOKUP(C31,$C$564:$I$2155,4,0)</f>
        <v>4</v>
      </c>
      <c r="G31" s="347">
        <v>76</v>
      </c>
      <c r="H31" s="471">
        <f>AL31</f>
        <v>62</v>
      </c>
      <c r="I31" s="166">
        <f>SUM(G31:H31)</f>
        <v>138</v>
      </c>
      <c r="J31" s="171">
        <f>M31+P31</f>
        <v>2590</v>
      </c>
      <c r="K31" s="9">
        <f>N31+Q31</f>
        <v>24</v>
      </c>
      <c r="L31" s="172">
        <f>O31+R31</f>
        <v>2</v>
      </c>
      <c r="M31" s="163">
        <v>1411</v>
      </c>
      <c r="N31" s="160">
        <v>13</v>
      </c>
      <c r="O31" s="161">
        <v>0</v>
      </c>
      <c r="P31" s="159">
        <v>1179</v>
      </c>
      <c r="Q31" s="160">
        <v>11</v>
      </c>
      <c r="R31" s="161">
        <v>2</v>
      </c>
      <c r="T31" s="327">
        <v>78</v>
      </c>
      <c r="U31" s="26" t="s">
        <v>1311</v>
      </c>
      <c r="V31" s="331">
        <v>1</v>
      </c>
      <c r="W31" s="335" t="s">
        <v>1317</v>
      </c>
      <c r="X31" s="347">
        <v>76</v>
      </c>
      <c r="Y31" s="43"/>
      <c r="Z31" s="44"/>
      <c r="AA31" s="45"/>
      <c r="AB31" s="43"/>
      <c r="AC31" s="44"/>
      <c r="AD31" s="45"/>
      <c r="AE31" s="828">
        <v>7</v>
      </c>
      <c r="AF31" s="425"/>
      <c r="AG31" s="326"/>
      <c r="AH31" s="326"/>
      <c r="AI31" s="326"/>
      <c r="AJ31" s="326"/>
      <c r="AK31" s="300"/>
      <c r="AL31" s="307">
        <f t="shared" si="0"/>
        <v>62</v>
      </c>
      <c r="AM31" s="308">
        <v>2150</v>
      </c>
      <c r="AN31" s="308" t="s">
        <v>1343</v>
      </c>
      <c r="AO31" s="308">
        <v>2199</v>
      </c>
      <c r="AP31" s="309" t="s">
        <v>1344</v>
      </c>
      <c r="AQ31" s="310">
        <v>46</v>
      </c>
      <c r="AS31" s="300"/>
      <c r="AT31" s="300"/>
      <c r="AV31" s="300"/>
      <c r="AW31" s="297"/>
    </row>
    <row r="32" spans="1:49" ht="13.5" customHeight="1">
      <c r="A32" s="7">
        <v>26</v>
      </c>
      <c r="B32" s="324">
        <v>269</v>
      </c>
      <c r="C32" s="473" t="s">
        <v>307</v>
      </c>
      <c r="D32" s="232" t="str">
        <f>VLOOKUP(C32,$C$564:$I$2155,2,0)</f>
        <v>ZAGŁOBA Tychy</v>
      </c>
      <c r="E32" s="233" t="str">
        <f>VLOOKUP(C32,$C$564:$I$2155,3,0)</f>
        <v>s</v>
      </c>
      <c r="F32" s="233">
        <f>VLOOKUP(C32,$C$564:$I$2155,4,0)</f>
        <v>10</v>
      </c>
      <c r="G32" s="347">
        <v>75</v>
      </c>
      <c r="H32" s="471">
        <f>AL32</f>
        <v>62</v>
      </c>
      <c r="I32" s="166">
        <f>SUM(G32:H32)</f>
        <v>137</v>
      </c>
      <c r="J32" s="171">
        <f>M32+P32</f>
        <v>2580</v>
      </c>
      <c r="K32" s="9">
        <f>N32+Q32</f>
        <v>20</v>
      </c>
      <c r="L32" s="172">
        <f>O32+R32</f>
        <v>1</v>
      </c>
      <c r="M32" s="163">
        <v>1747</v>
      </c>
      <c r="N32" s="160">
        <v>14</v>
      </c>
      <c r="O32" s="161">
        <v>0</v>
      </c>
      <c r="P32" s="159">
        <v>833</v>
      </c>
      <c r="Q32" s="160">
        <v>6</v>
      </c>
      <c r="R32" s="161">
        <v>1</v>
      </c>
      <c r="T32" s="16">
        <v>68</v>
      </c>
      <c r="U32" s="17" t="s">
        <v>1323</v>
      </c>
      <c r="V32" s="21">
        <v>69</v>
      </c>
      <c r="W32" s="27" t="s">
        <v>1318</v>
      </c>
      <c r="X32" s="347">
        <v>75</v>
      </c>
      <c r="Y32" s="43"/>
      <c r="Z32" s="44"/>
      <c r="AA32" s="45"/>
      <c r="AB32" s="43"/>
      <c r="AC32" s="44"/>
      <c r="AD32" s="45"/>
      <c r="AE32" s="829"/>
      <c r="AF32" s="425"/>
      <c r="AG32" s="329"/>
      <c r="AH32" s="332"/>
      <c r="AI32" s="336"/>
      <c r="AJ32" s="326"/>
      <c r="AK32" s="300"/>
      <c r="AL32" s="307">
        <f t="shared" si="0"/>
        <v>62</v>
      </c>
      <c r="AM32" s="308">
        <v>2200</v>
      </c>
      <c r="AN32" s="308" t="s">
        <v>1343</v>
      </c>
      <c r="AO32" s="308">
        <v>2249</v>
      </c>
      <c r="AP32" s="309" t="s">
        <v>1344</v>
      </c>
      <c r="AQ32" s="310">
        <v>48</v>
      </c>
      <c r="AS32" s="300"/>
      <c r="AT32" s="300"/>
      <c r="AV32" s="300"/>
      <c r="AW32" s="297"/>
    </row>
    <row r="33" spans="1:49" ht="13.5" customHeight="1">
      <c r="A33" s="7">
        <v>27</v>
      </c>
      <c r="B33" s="324">
        <v>92</v>
      </c>
      <c r="C33" s="474" t="s">
        <v>174</v>
      </c>
      <c r="D33" s="232" t="str">
        <f>VLOOKUP(C33,$C$564:$I$2155,2,0)</f>
        <v>SAKOP 4 ASY Bytom</v>
      </c>
      <c r="E33" s="233" t="str">
        <f>VLOOKUP(C33,$C$564:$I$2155,3,0)</f>
        <v>m</v>
      </c>
      <c r="F33" s="233">
        <f>VLOOKUP(C33,$C$564:$I$2155,4,0)</f>
        <v>4</v>
      </c>
      <c r="G33" s="347">
        <v>74</v>
      </c>
      <c r="H33" s="471">
        <f>AL33</f>
        <v>62</v>
      </c>
      <c r="I33" s="166">
        <f>SUM(G33:H33)</f>
        <v>136</v>
      </c>
      <c r="J33" s="171">
        <f>M33+P33</f>
        <v>2562</v>
      </c>
      <c r="K33" s="9">
        <f>N33+Q33</f>
        <v>21</v>
      </c>
      <c r="L33" s="172">
        <f>O33+R33</f>
        <v>2</v>
      </c>
      <c r="M33" s="163">
        <v>1262</v>
      </c>
      <c r="N33" s="160">
        <v>11</v>
      </c>
      <c r="O33" s="161">
        <v>2</v>
      </c>
      <c r="P33" s="159">
        <v>1300</v>
      </c>
      <c r="Q33" s="160">
        <v>10</v>
      </c>
      <c r="R33" s="161">
        <v>0</v>
      </c>
      <c r="T33" s="328">
        <v>23</v>
      </c>
      <c r="U33" s="330" t="s">
        <v>1317</v>
      </c>
      <c r="V33" s="328">
        <v>27</v>
      </c>
      <c r="W33" s="338" t="s">
        <v>1323</v>
      </c>
      <c r="X33" s="347">
        <v>74</v>
      </c>
      <c r="Y33" s="43"/>
      <c r="Z33" s="44"/>
      <c r="AA33" s="45"/>
      <c r="AB33" s="43"/>
      <c r="AC33" s="44"/>
      <c r="AD33" s="45"/>
      <c r="AE33" s="829"/>
      <c r="AF33" s="430"/>
      <c r="AG33" s="11"/>
      <c r="AH33" s="331"/>
      <c r="AI33" s="335"/>
      <c r="AJ33" s="326"/>
      <c r="AK33" s="300"/>
      <c r="AL33" s="307">
        <f t="shared" si="0"/>
        <v>62</v>
      </c>
      <c r="AM33" s="308">
        <v>2250</v>
      </c>
      <c r="AN33" s="308" t="s">
        <v>1343</v>
      </c>
      <c r="AO33" s="308">
        <v>2299</v>
      </c>
      <c r="AP33" s="309" t="s">
        <v>1344</v>
      </c>
      <c r="AQ33" s="310">
        <v>50</v>
      </c>
      <c r="AS33" s="300"/>
      <c r="AT33" s="300"/>
      <c r="AV33" s="300"/>
      <c r="AW33" s="297"/>
    </row>
    <row r="34" spans="1:49" ht="13.5" customHeight="1">
      <c r="A34" s="6">
        <v>28</v>
      </c>
      <c r="B34" s="324">
        <v>253</v>
      </c>
      <c r="C34" s="473" t="s">
        <v>315</v>
      </c>
      <c r="D34" s="232" t="str">
        <f>VLOOKUP(C34,$C$564:$I$2155,2,0)</f>
        <v>SKAT KLUB Kobiór</v>
      </c>
      <c r="E34" s="233" t="str">
        <f>VLOOKUP(C34,$C$564:$I$2155,3,0)</f>
        <v>m</v>
      </c>
      <c r="F34" s="233">
        <f>VLOOKUP(C34,$C$564:$I$2155,4,0)</f>
        <v>10</v>
      </c>
      <c r="G34" s="347">
        <v>73</v>
      </c>
      <c r="H34" s="471">
        <f>AL34</f>
        <v>62</v>
      </c>
      <c r="I34" s="166">
        <f>SUM(G34:H34)</f>
        <v>135</v>
      </c>
      <c r="J34" s="171">
        <f>M34+P34</f>
        <v>2560</v>
      </c>
      <c r="K34" s="9">
        <f>N34+Q34</f>
        <v>23</v>
      </c>
      <c r="L34" s="172">
        <f>O34+R34</f>
        <v>3</v>
      </c>
      <c r="M34" s="163">
        <v>1081</v>
      </c>
      <c r="N34" s="160">
        <v>11</v>
      </c>
      <c r="O34" s="161">
        <v>2</v>
      </c>
      <c r="P34" s="159">
        <v>1479</v>
      </c>
      <c r="Q34" s="160">
        <v>12</v>
      </c>
      <c r="R34" s="161">
        <v>1</v>
      </c>
      <c r="T34" s="16">
        <v>64</v>
      </c>
      <c r="U34" s="17" t="s">
        <v>1323</v>
      </c>
      <c r="V34" s="21">
        <v>65</v>
      </c>
      <c r="W34" s="27" t="s">
        <v>1318</v>
      </c>
      <c r="X34" s="347">
        <v>73</v>
      </c>
      <c r="Y34" s="43"/>
      <c r="Z34" s="44"/>
      <c r="AA34" s="45"/>
      <c r="AB34" s="43"/>
      <c r="AC34" s="44"/>
      <c r="AD34" s="45"/>
      <c r="AE34" s="830"/>
      <c r="AF34" s="425"/>
      <c r="AG34" s="330"/>
      <c r="AH34" s="328"/>
      <c r="AI34" s="338"/>
      <c r="AJ34" s="326"/>
      <c r="AK34" s="300"/>
      <c r="AL34" s="307">
        <f t="shared" si="0"/>
        <v>62</v>
      </c>
      <c r="AM34" s="308">
        <v>2300</v>
      </c>
      <c r="AN34" s="308" t="s">
        <v>1343</v>
      </c>
      <c r="AO34" s="308">
        <v>2349</v>
      </c>
      <c r="AP34" s="309" t="s">
        <v>1344</v>
      </c>
      <c r="AQ34" s="310">
        <v>52</v>
      </c>
      <c r="AS34" s="300"/>
      <c r="AT34" s="300"/>
      <c r="AV34" s="300"/>
      <c r="AW34" s="297"/>
    </row>
    <row r="35" spans="1:49" ht="13.5" customHeight="1">
      <c r="A35" s="7">
        <v>29</v>
      </c>
      <c r="B35" s="324">
        <v>248</v>
      </c>
      <c r="C35" s="801" t="s">
        <v>493</v>
      </c>
      <c r="D35" s="232" t="str">
        <f>VLOOKUP(C35,$C$564:$I$2155,2,0)</f>
        <v>MDK BOLKO Łaziska G.</v>
      </c>
      <c r="E35" s="233" t="str">
        <f>VLOOKUP(C35,$C$564:$I$2155,3,0)</f>
        <v>m</v>
      </c>
      <c r="F35" s="233">
        <f>VLOOKUP(C35,$C$564:$I$2155,4,0)</f>
        <v>2</v>
      </c>
      <c r="G35" s="347">
        <v>72</v>
      </c>
      <c r="H35" s="471">
        <f>AL35</f>
        <v>62</v>
      </c>
      <c r="I35" s="166">
        <f>SUM(G35:H35)</f>
        <v>134</v>
      </c>
      <c r="J35" s="171">
        <f>M35+P35</f>
        <v>2553</v>
      </c>
      <c r="K35" s="9">
        <f>N35+Q35</f>
        <v>24</v>
      </c>
      <c r="L35" s="172">
        <f>O35+R35</f>
        <v>2</v>
      </c>
      <c r="M35" s="163">
        <v>1421</v>
      </c>
      <c r="N35" s="160">
        <v>13</v>
      </c>
      <c r="O35" s="161">
        <v>1</v>
      </c>
      <c r="P35" s="159">
        <v>1132</v>
      </c>
      <c r="Q35" s="160">
        <v>11</v>
      </c>
      <c r="R35" s="161">
        <v>1</v>
      </c>
      <c r="T35" s="328">
        <v>62</v>
      </c>
      <c r="U35" s="330" t="s">
        <v>1317</v>
      </c>
      <c r="V35" s="333">
        <v>66</v>
      </c>
      <c r="W35" s="337" t="s">
        <v>1323</v>
      </c>
      <c r="X35" s="347">
        <v>72</v>
      </c>
      <c r="Y35" s="43"/>
      <c r="Z35" s="44"/>
      <c r="AA35" s="45"/>
      <c r="AB35" s="43"/>
      <c r="AC35" s="44"/>
      <c r="AD35" s="45"/>
      <c r="AE35" s="828">
        <v>8</v>
      </c>
      <c r="AF35" s="425"/>
      <c r="AG35" s="17"/>
      <c r="AH35" s="21"/>
      <c r="AI35" s="27"/>
      <c r="AJ35" s="326"/>
      <c r="AK35" s="300"/>
      <c r="AL35" s="307">
        <f t="shared" si="0"/>
        <v>62</v>
      </c>
      <c r="AM35" s="308">
        <v>2350</v>
      </c>
      <c r="AN35" s="308" t="s">
        <v>1343</v>
      </c>
      <c r="AO35" s="308">
        <v>2399</v>
      </c>
      <c r="AP35" s="309" t="s">
        <v>1344</v>
      </c>
      <c r="AQ35" s="310">
        <v>54</v>
      </c>
      <c r="AS35" s="300"/>
      <c r="AT35" s="300"/>
      <c r="AV35" s="300"/>
      <c r="AW35" s="297"/>
    </row>
    <row r="36" spans="1:49" ht="13.5" customHeight="1">
      <c r="A36" s="7">
        <v>30</v>
      </c>
      <c r="B36" s="324">
        <v>57</v>
      </c>
      <c r="C36" s="484" t="s">
        <v>136</v>
      </c>
      <c r="D36" s="232" t="str">
        <f>VLOOKUP(C36,$C$564:$I$2155,2,0)</f>
        <v>SILESIA Rybnik</v>
      </c>
      <c r="E36" s="233" t="str">
        <f>VLOOKUP(C36,$C$564:$I$2155,3,0)</f>
        <v>s</v>
      </c>
      <c r="F36" s="233">
        <f>VLOOKUP(C36,$C$564:$I$2155,4,0)</f>
        <v>3</v>
      </c>
      <c r="G36" s="347">
        <v>71</v>
      </c>
      <c r="H36" s="471">
        <f>AL36</f>
        <v>62</v>
      </c>
      <c r="I36" s="166">
        <f>SUM(G36:H36)</f>
        <v>133</v>
      </c>
      <c r="J36" s="171">
        <f>M36+P36</f>
        <v>2553</v>
      </c>
      <c r="K36" s="9">
        <f>N36+Q36</f>
        <v>23</v>
      </c>
      <c r="L36" s="172">
        <f>O36+R36</f>
        <v>1</v>
      </c>
      <c r="M36" s="163">
        <v>1234</v>
      </c>
      <c r="N36" s="160">
        <v>13</v>
      </c>
      <c r="O36" s="161">
        <v>1</v>
      </c>
      <c r="P36" s="159">
        <v>1319</v>
      </c>
      <c r="Q36" s="160">
        <v>10</v>
      </c>
      <c r="R36" s="161">
        <v>0</v>
      </c>
      <c r="T36" s="16">
        <v>15</v>
      </c>
      <c r="U36" s="17" t="s">
        <v>1323</v>
      </c>
      <c r="V36" s="21">
        <v>16</v>
      </c>
      <c r="W36" s="27" t="s">
        <v>1318</v>
      </c>
      <c r="X36" s="347">
        <v>71</v>
      </c>
      <c r="Y36" s="43"/>
      <c r="Z36" s="44"/>
      <c r="AA36" s="45"/>
      <c r="AB36" s="43"/>
      <c r="AC36" s="44"/>
      <c r="AD36" s="45"/>
      <c r="AE36" s="829"/>
      <c r="AF36" s="425"/>
      <c r="AG36" s="329"/>
      <c r="AH36" s="332"/>
      <c r="AI36" s="336"/>
      <c r="AJ36" s="326"/>
      <c r="AK36" s="300"/>
      <c r="AL36" s="307">
        <f t="shared" si="0"/>
        <v>62</v>
      </c>
      <c r="AM36" s="308">
        <v>2400</v>
      </c>
      <c r="AN36" s="308" t="s">
        <v>1343</v>
      </c>
      <c r="AO36" s="308">
        <v>2449</v>
      </c>
      <c r="AP36" s="309" t="s">
        <v>1344</v>
      </c>
      <c r="AQ36" s="310">
        <v>56</v>
      </c>
      <c r="AS36" s="300"/>
      <c r="AT36" s="300"/>
      <c r="AV36" s="300"/>
      <c r="AW36" s="297"/>
    </row>
    <row r="37" spans="1:49" ht="13.5" customHeight="1">
      <c r="A37" s="6">
        <v>31</v>
      </c>
      <c r="B37" s="324">
        <v>145</v>
      </c>
      <c r="C37" s="780" t="s">
        <v>845</v>
      </c>
      <c r="D37" s="232" t="str">
        <f>VLOOKUP(C37,$C$564:$I$2155,2,0)</f>
        <v>JARDEX WDK Szczejkowice</v>
      </c>
      <c r="E37" s="233" t="str">
        <f>VLOOKUP(C37,$C$564:$I$2155,3,0)</f>
        <v>m</v>
      </c>
      <c r="F37" s="233">
        <f>VLOOKUP(C37,$C$564:$I$2155,4,0)</f>
        <v>3</v>
      </c>
      <c r="G37" s="347">
        <v>70</v>
      </c>
      <c r="H37" s="471">
        <f>AL37</f>
        <v>60</v>
      </c>
      <c r="I37" s="166">
        <f>SUM(G37:H37)</f>
        <v>130</v>
      </c>
      <c r="J37" s="171">
        <f>M37+P37</f>
        <v>2547</v>
      </c>
      <c r="K37" s="9">
        <f>N37+Q37</f>
        <v>21</v>
      </c>
      <c r="L37" s="172">
        <f>O37+R37</f>
        <v>0</v>
      </c>
      <c r="M37" s="163">
        <v>965</v>
      </c>
      <c r="N37" s="160">
        <v>8</v>
      </c>
      <c r="O37" s="161">
        <v>0</v>
      </c>
      <c r="P37" s="159">
        <v>1582</v>
      </c>
      <c r="Q37" s="160">
        <v>13</v>
      </c>
      <c r="R37" s="161">
        <v>0</v>
      </c>
      <c r="T37" s="21">
        <v>37</v>
      </c>
      <c r="U37" s="22" t="s">
        <v>1323</v>
      </c>
      <c r="V37" s="21">
        <v>38</v>
      </c>
      <c r="W37" s="27" t="s">
        <v>1318</v>
      </c>
      <c r="X37" s="347">
        <v>70</v>
      </c>
      <c r="Y37" s="43"/>
      <c r="Z37" s="44"/>
      <c r="AA37" s="45"/>
      <c r="AB37" s="43"/>
      <c r="AC37" s="44"/>
      <c r="AD37" s="45"/>
      <c r="AE37" s="829"/>
      <c r="AF37" s="425"/>
      <c r="AG37" s="11"/>
      <c r="AH37" s="331"/>
      <c r="AI37" s="335"/>
      <c r="AJ37" s="326"/>
      <c r="AK37" s="300"/>
      <c r="AL37" s="307">
        <f t="shared" si="0"/>
        <v>60</v>
      </c>
      <c r="AM37" s="308">
        <v>2450</v>
      </c>
      <c r="AN37" s="308" t="s">
        <v>1343</v>
      </c>
      <c r="AO37" s="308">
        <v>2499</v>
      </c>
      <c r="AP37" s="309" t="s">
        <v>1344</v>
      </c>
      <c r="AQ37" s="310">
        <v>58</v>
      </c>
      <c r="AS37" s="300"/>
      <c r="AT37" s="300"/>
      <c r="AV37" s="300"/>
      <c r="AW37" s="297"/>
    </row>
    <row r="38" spans="1:49" ht="13.5" customHeight="1">
      <c r="A38" s="7">
        <v>32</v>
      </c>
      <c r="B38" s="324">
        <v>303</v>
      </c>
      <c r="C38" s="475" t="s">
        <v>170</v>
      </c>
      <c r="D38" s="232" t="str">
        <f>VLOOKUP(C38,$C$564:$I$2155,2,0)</f>
        <v>KS ŁABĘDY Gliwice</v>
      </c>
      <c r="E38" s="233" t="str">
        <f>VLOOKUP(C38,$C$564:$I$2155,3,0)</f>
        <v>s</v>
      </c>
      <c r="F38" s="233">
        <f>VLOOKUP(C38,$C$564:$I$2155,4,0)</f>
        <v>4</v>
      </c>
      <c r="G38" s="347">
        <v>69</v>
      </c>
      <c r="H38" s="471">
        <f>AL38</f>
        <v>60</v>
      </c>
      <c r="I38" s="166">
        <f>SUM(G38:H38)</f>
        <v>129</v>
      </c>
      <c r="J38" s="171">
        <f>M38+P38</f>
        <v>2541</v>
      </c>
      <c r="K38" s="9">
        <f>N38+Q38</f>
        <v>25</v>
      </c>
      <c r="L38" s="172">
        <f>O38+R38</f>
        <v>0</v>
      </c>
      <c r="M38" s="163">
        <v>1399</v>
      </c>
      <c r="N38" s="160">
        <v>14</v>
      </c>
      <c r="O38" s="161">
        <v>0</v>
      </c>
      <c r="P38" s="159">
        <v>1142</v>
      </c>
      <c r="Q38" s="160">
        <v>11</v>
      </c>
      <c r="R38" s="161">
        <v>0</v>
      </c>
      <c r="T38" s="10">
        <v>76</v>
      </c>
      <c r="U38" s="11" t="s">
        <v>1311</v>
      </c>
      <c r="V38" s="331">
        <v>79</v>
      </c>
      <c r="W38" s="335" t="s">
        <v>1317</v>
      </c>
      <c r="X38" s="347">
        <v>69</v>
      </c>
      <c r="Y38" s="43"/>
      <c r="Z38" s="44"/>
      <c r="AA38" s="45"/>
      <c r="AB38" s="43"/>
      <c r="AC38" s="44"/>
      <c r="AD38" s="45"/>
      <c r="AE38" s="830"/>
      <c r="AF38" s="429"/>
      <c r="AG38" s="330"/>
      <c r="AH38" s="333"/>
      <c r="AI38" s="337"/>
      <c r="AJ38" s="326"/>
      <c r="AK38" s="300"/>
      <c r="AL38" s="307">
        <f t="shared" si="0"/>
        <v>60</v>
      </c>
      <c r="AM38" s="308">
        <v>2500</v>
      </c>
      <c r="AN38" s="308" t="s">
        <v>1343</v>
      </c>
      <c r="AO38" s="308">
        <v>2549</v>
      </c>
      <c r="AP38" s="309" t="s">
        <v>1344</v>
      </c>
      <c r="AQ38" s="310">
        <v>60</v>
      </c>
      <c r="AS38" s="300"/>
      <c r="AT38" s="300"/>
      <c r="AV38" s="300"/>
      <c r="AW38" s="297"/>
    </row>
    <row r="39" spans="1:49" ht="13.5" customHeight="1">
      <c r="A39" s="7">
        <v>33</v>
      </c>
      <c r="B39" s="324">
        <v>182</v>
      </c>
      <c r="C39" s="475" t="s">
        <v>135</v>
      </c>
      <c r="D39" s="232" t="str">
        <f>VLOOKUP(C39,$C$564:$I$2155,2,0)</f>
        <v>LKS Górki Śl.</v>
      </c>
      <c r="E39" s="233" t="str">
        <f>VLOOKUP(C39,$C$564:$I$2155,3,0)</f>
        <v>s</v>
      </c>
      <c r="F39" s="233">
        <f>VLOOKUP(C39,$C$564:$I$2155,4,0)</f>
        <v>7</v>
      </c>
      <c r="G39" s="347">
        <v>68</v>
      </c>
      <c r="H39" s="471">
        <f>AL39</f>
        <v>60</v>
      </c>
      <c r="I39" s="166">
        <f>SUM(G39:H39)</f>
        <v>128</v>
      </c>
      <c r="J39" s="171">
        <f>M39+P39</f>
        <v>2527</v>
      </c>
      <c r="K39" s="9">
        <f>N39+Q39</f>
        <v>26</v>
      </c>
      <c r="L39" s="172">
        <f>O39+R39</f>
        <v>3</v>
      </c>
      <c r="M39" s="163">
        <v>1187</v>
      </c>
      <c r="N39" s="160">
        <v>11</v>
      </c>
      <c r="O39" s="161">
        <v>1</v>
      </c>
      <c r="P39" s="159">
        <v>1340</v>
      </c>
      <c r="Q39" s="160">
        <v>15</v>
      </c>
      <c r="R39" s="161">
        <v>2</v>
      </c>
      <c r="T39" s="352">
        <v>46</v>
      </c>
      <c r="U39" s="329" t="s">
        <v>1318</v>
      </c>
      <c r="V39" s="332">
        <v>48</v>
      </c>
      <c r="W39" s="336" t="s">
        <v>1311</v>
      </c>
      <c r="X39" s="347">
        <v>68</v>
      </c>
      <c r="Y39" s="43"/>
      <c r="Z39" s="44"/>
      <c r="AA39" s="45"/>
      <c r="AB39" s="43"/>
      <c r="AC39" s="44"/>
      <c r="AD39" s="45"/>
      <c r="AE39" s="828">
        <v>9</v>
      </c>
      <c r="AF39" s="425"/>
      <c r="AG39" s="17"/>
      <c r="AH39" s="21"/>
      <c r="AI39" s="27"/>
      <c r="AJ39" s="326"/>
      <c r="AK39" s="300"/>
      <c r="AL39" s="307">
        <f t="shared" si="0"/>
        <v>60</v>
      </c>
      <c r="AM39" s="308">
        <v>2550</v>
      </c>
      <c r="AN39" s="308" t="s">
        <v>1343</v>
      </c>
      <c r="AO39" s="308">
        <v>2599</v>
      </c>
      <c r="AP39" s="309" t="s">
        <v>1344</v>
      </c>
      <c r="AQ39" s="310">
        <v>62</v>
      </c>
      <c r="AS39" s="300"/>
      <c r="AT39" s="300"/>
      <c r="AV39" s="300"/>
      <c r="AW39" s="297"/>
    </row>
    <row r="40" spans="1:49" ht="13.5" customHeight="1">
      <c r="A40" s="6">
        <v>34</v>
      </c>
      <c r="B40" s="324">
        <v>315</v>
      </c>
      <c r="C40" s="473" t="s">
        <v>447</v>
      </c>
      <c r="D40" s="232" t="str">
        <f>VLOOKUP(C40,$C$564:$I$2155,2,0)</f>
        <v>LKS JEDNOŚĆ 32 Przyszowice</v>
      </c>
      <c r="E40" s="233" t="str">
        <f>VLOOKUP(C40,$C$564:$I$2155,3,0)</f>
        <v>m</v>
      </c>
      <c r="F40" s="233">
        <f>VLOOKUP(C40,$C$564:$I$2155,4,0)</f>
        <v>4</v>
      </c>
      <c r="G40" s="347">
        <v>67</v>
      </c>
      <c r="H40" s="471">
        <f>AL40</f>
        <v>60</v>
      </c>
      <c r="I40" s="166">
        <f>SUM(G40:H40)</f>
        <v>127</v>
      </c>
      <c r="J40" s="171">
        <f>M40+P40</f>
        <v>2521</v>
      </c>
      <c r="K40" s="9">
        <f>N40+Q40</f>
        <v>25</v>
      </c>
      <c r="L40" s="172">
        <f>O40+R40</f>
        <v>4</v>
      </c>
      <c r="M40" s="163">
        <v>1214</v>
      </c>
      <c r="N40" s="160">
        <v>12</v>
      </c>
      <c r="O40" s="161">
        <v>1</v>
      </c>
      <c r="P40" s="159">
        <v>1307</v>
      </c>
      <c r="Q40" s="160">
        <v>13</v>
      </c>
      <c r="R40" s="161">
        <v>3</v>
      </c>
      <c r="T40" s="10">
        <v>79</v>
      </c>
      <c r="U40" s="11" t="s">
        <v>1311</v>
      </c>
      <c r="V40" s="331">
        <v>2</v>
      </c>
      <c r="W40" s="335" t="s">
        <v>1317</v>
      </c>
      <c r="X40" s="347">
        <v>67</v>
      </c>
      <c r="Y40" s="43"/>
      <c r="Z40" s="44"/>
      <c r="AA40" s="45"/>
      <c r="AB40" s="43"/>
      <c r="AC40" s="44"/>
      <c r="AD40" s="45"/>
      <c r="AE40" s="829"/>
      <c r="AF40" s="432"/>
      <c r="AG40" s="329"/>
      <c r="AH40" s="332"/>
      <c r="AI40" s="336"/>
      <c r="AJ40" s="326"/>
      <c r="AK40" s="300"/>
      <c r="AL40" s="307">
        <f t="shared" si="0"/>
        <v>60</v>
      </c>
      <c r="AM40" s="308">
        <v>2600</v>
      </c>
      <c r="AN40" s="308" t="s">
        <v>1343</v>
      </c>
      <c r="AO40" s="308">
        <v>2649</v>
      </c>
      <c r="AP40" s="309" t="s">
        <v>1344</v>
      </c>
      <c r="AQ40" s="310">
        <v>64</v>
      </c>
      <c r="AS40" s="300"/>
      <c r="AT40" s="300"/>
      <c r="AV40" s="300"/>
      <c r="AW40" s="297"/>
    </row>
    <row r="41" spans="1:49" ht="13.5" customHeight="1">
      <c r="A41" s="7">
        <v>35</v>
      </c>
      <c r="B41" s="324">
        <v>121</v>
      </c>
      <c r="C41" s="475" t="s">
        <v>89</v>
      </c>
      <c r="D41" s="232" t="str">
        <f>VLOOKUP(C41,$C$564:$I$2155,2,0)</f>
        <v>WISUS Żory</v>
      </c>
      <c r="E41" s="233" t="str">
        <f>VLOOKUP(C41,$C$564:$I$2155,3,0)</f>
        <v>s</v>
      </c>
      <c r="F41" s="233">
        <f>VLOOKUP(C41,$C$564:$I$2155,4,0)</f>
        <v>3</v>
      </c>
      <c r="G41" s="347">
        <v>66</v>
      </c>
      <c r="H41" s="471">
        <f>AL41</f>
        <v>60</v>
      </c>
      <c r="I41" s="166">
        <f>SUM(G41:H41)</f>
        <v>126</v>
      </c>
      <c r="J41" s="171">
        <f>M41+P41</f>
        <v>2514</v>
      </c>
      <c r="K41" s="9">
        <f>N41+Q41</f>
        <v>21</v>
      </c>
      <c r="L41" s="172">
        <f>O41+R41</f>
        <v>0</v>
      </c>
      <c r="M41" s="163">
        <v>1612</v>
      </c>
      <c r="N41" s="160">
        <v>14</v>
      </c>
      <c r="O41" s="161">
        <v>0</v>
      </c>
      <c r="P41" s="159">
        <v>902</v>
      </c>
      <c r="Q41" s="160">
        <v>7</v>
      </c>
      <c r="R41" s="161">
        <v>0</v>
      </c>
      <c r="T41" s="21">
        <v>31</v>
      </c>
      <c r="U41" s="22" t="s">
        <v>1323</v>
      </c>
      <c r="V41" s="21">
        <v>32</v>
      </c>
      <c r="W41" s="27" t="s">
        <v>1318</v>
      </c>
      <c r="X41" s="347">
        <v>66</v>
      </c>
      <c r="Y41" s="43"/>
      <c r="Z41" s="44"/>
      <c r="AA41" s="45"/>
      <c r="AB41" s="43"/>
      <c r="AC41" s="44"/>
      <c r="AD41" s="45"/>
      <c r="AE41" s="829"/>
      <c r="AF41" s="430"/>
      <c r="AG41" s="11"/>
      <c r="AH41" s="331"/>
      <c r="AI41" s="335"/>
      <c r="AJ41" s="326"/>
      <c r="AK41" s="300"/>
      <c r="AL41" s="307">
        <f t="shared" si="0"/>
        <v>60</v>
      </c>
      <c r="AM41" s="308">
        <v>2650</v>
      </c>
      <c r="AN41" s="308" t="s">
        <v>1343</v>
      </c>
      <c r="AO41" s="308">
        <v>2699</v>
      </c>
      <c r="AP41" s="309" t="s">
        <v>1344</v>
      </c>
      <c r="AQ41" s="310">
        <v>66</v>
      </c>
      <c r="AS41" s="300"/>
      <c r="AT41" s="300"/>
      <c r="AV41" s="300"/>
      <c r="AW41" s="297"/>
    </row>
    <row r="42" spans="1:49" ht="13.5" customHeight="1">
      <c r="A42" s="7">
        <v>36</v>
      </c>
      <c r="B42" s="324">
        <v>41</v>
      </c>
      <c r="C42" s="475" t="s">
        <v>110</v>
      </c>
      <c r="D42" s="232" t="str">
        <f>VLOOKUP(C42,$C$564:$I$2155,2,0)</f>
        <v>DDK Brzeziny Śl.</v>
      </c>
      <c r="E42" s="233" t="str">
        <f>VLOOKUP(C42,$C$564:$I$2155,3,0)</f>
        <v>m</v>
      </c>
      <c r="F42" s="233">
        <f>VLOOKUP(C42,$C$564:$I$2155,4,0)</f>
        <v>1</v>
      </c>
      <c r="G42" s="347">
        <v>65</v>
      </c>
      <c r="H42" s="471">
        <f>AL42</f>
        <v>60</v>
      </c>
      <c r="I42" s="166">
        <f>SUM(G42:H42)</f>
        <v>125</v>
      </c>
      <c r="J42" s="171">
        <f>M42+P42</f>
        <v>2506</v>
      </c>
      <c r="K42" s="9">
        <f>N42+Q42</f>
        <v>24</v>
      </c>
      <c r="L42" s="172">
        <f>O42+R42</f>
        <v>4</v>
      </c>
      <c r="M42" s="163">
        <v>1763</v>
      </c>
      <c r="N42" s="160">
        <v>15</v>
      </c>
      <c r="O42" s="161">
        <v>0</v>
      </c>
      <c r="P42" s="159">
        <v>743</v>
      </c>
      <c r="Q42" s="160">
        <v>9</v>
      </c>
      <c r="R42" s="161">
        <v>4</v>
      </c>
      <c r="T42" s="16">
        <v>11</v>
      </c>
      <c r="U42" s="17" t="s">
        <v>1323</v>
      </c>
      <c r="V42" s="21">
        <v>12</v>
      </c>
      <c r="W42" s="27" t="s">
        <v>1318</v>
      </c>
      <c r="X42" s="347">
        <v>65</v>
      </c>
      <c r="Y42" s="43"/>
      <c r="Z42" s="44"/>
      <c r="AA42" s="45"/>
      <c r="AB42" s="43"/>
      <c r="AC42" s="44"/>
      <c r="AD42" s="45"/>
      <c r="AE42" s="830"/>
      <c r="AF42" s="425"/>
      <c r="AG42" s="330"/>
      <c r="AH42" s="328"/>
      <c r="AI42" s="338"/>
      <c r="AJ42" s="326"/>
      <c r="AK42" s="300"/>
      <c r="AL42" s="307">
        <f t="shared" si="0"/>
        <v>60</v>
      </c>
      <c r="AM42" s="308">
        <v>2700</v>
      </c>
      <c r="AN42" s="308" t="s">
        <v>1343</v>
      </c>
      <c r="AO42" s="308">
        <v>2749</v>
      </c>
      <c r="AP42" s="309" t="s">
        <v>1344</v>
      </c>
      <c r="AQ42" s="310">
        <v>68</v>
      </c>
      <c r="AS42" s="300"/>
      <c r="AT42" s="300"/>
      <c r="AV42" s="300"/>
      <c r="AW42" s="297"/>
    </row>
    <row r="43" spans="1:49" ht="13.5" customHeight="1">
      <c r="A43" s="6">
        <v>37</v>
      </c>
      <c r="B43" s="324">
        <v>231</v>
      </c>
      <c r="C43" s="808" t="s">
        <v>260</v>
      </c>
      <c r="D43" s="232" t="str">
        <f>VLOOKUP(C43,$C$564:$I$2155,2,0)</f>
        <v>OSP Lędziny</v>
      </c>
      <c r="E43" s="233" t="str">
        <f>VLOOKUP(C43,$C$564:$I$2155,3,0)</f>
        <v>m</v>
      </c>
      <c r="F43" s="233">
        <f>VLOOKUP(C43,$C$564:$I$2155,4,0)</f>
        <v>2</v>
      </c>
      <c r="G43" s="347">
        <v>64</v>
      </c>
      <c r="H43" s="471">
        <f>AL43</f>
        <v>60</v>
      </c>
      <c r="I43" s="166">
        <f>SUM(G43:H43)</f>
        <v>124</v>
      </c>
      <c r="J43" s="171">
        <f>M43+P43</f>
        <v>2503</v>
      </c>
      <c r="K43" s="9">
        <f>N43+Q43</f>
        <v>24</v>
      </c>
      <c r="L43" s="172">
        <f>O43+R43</f>
        <v>3</v>
      </c>
      <c r="M43" s="163">
        <v>891</v>
      </c>
      <c r="N43" s="160">
        <v>11</v>
      </c>
      <c r="O43" s="161">
        <v>3</v>
      </c>
      <c r="P43" s="159">
        <v>1612</v>
      </c>
      <c r="Q43" s="160">
        <v>13</v>
      </c>
      <c r="R43" s="161">
        <v>0</v>
      </c>
      <c r="T43" s="327">
        <v>58</v>
      </c>
      <c r="U43" s="26" t="s">
        <v>1311</v>
      </c>
      <c r="V43" s="331">
        <v>61</v>
      </c>
      <c r="W43" s="335" t="s">
        <v>1317</v>
      </c>
      <c r="X43" s="347">
        <v>64</v>
      </c>
      <c r="Y43" s="43"/>
      <c r="Z43" s="44"/>
      <c r="AA43" s="45"/>
      <c r="AB43" s="43"/>
      <c r="AC43" s="44"/>
      <c r="AD43" s="45"/>
      <c r="AE43" s="828">
        <v>10</v>
      </c>
      <c r="AF43" s="430"/>
      <c r="AG43" s="17"/>
      <c r="AH43" s="21"/>
      <c r="AI43" s="27"/>
      <c r="AJ43" s="326"/>
      <c r="AK43" s="300"/>
      <c r="AL43" s="307">
        <f t="shared" si="0"/>
        <v>60</v>
      </c>
      <c r="AM43" s="308">
        <v>2750</v>
      </c>
      <c r="AN43" s="308" t="s">
        <v>1343</v>
      </c>
      <c r="AO43" s="308">
        <v>2799</v>
      </c>
      <c r="AP43" s="309" t="s">
        <v>1344</v>
      </c>
      <c r="AQ43" s="310">
        <v>70</v>
      </c>
      <c r="AS43" s="300"/>
      <c r="AT43" s="300"/>
      <c r="AV43" s="300"/>
      <c r="AW43" s="297"/>
    </row>
    <row r="44" spans="1:49" ht="13.5" customHeight="1">
      <c r="A44" s="7">
        <v>38</v>
      </c>
      <c r="B44" s="324">
        <v>6</v>
      </c>
      <c r="C44" s="473" t="s">
        <v>349</v>
      </c>
      <c r="D44" s="232" t="str">
        <f>VLOOKUP(C44,$C$564:$I$2155,2,0)</f>
        <v>TĘCZA Tychy</v>
      </c>
      <c r="E44" s="233" t="str">
        <f>VLOOKUP(C44,$C$564:$I$2155,3,0)</f>
        <v>s</v>
      </c>
      <c r="F44" s="233">
        <f>VLOOKUP(C44,$C$564:$I$2155,4,0)</f>
        <v>10</v>
      </c>
      <c r="G44" s="347">
        <v>63</v>
      </c>
      <c r="H44" s="471">
        <f>AL44</f>
        <v>58</v>
      </c>
      <c r="I44" s="166">
        <f>SUM(G44:H44)</f>
        <v>121</v>
      </c>
      <c r="J44" s="171">
        <f>M44+P44</f>
        <v>2498</v>
      </c>
      <c r="K44" s="9">
        <f>N44+Q44</f>
        <v>21</v>
      </c>
      <c r="L44" s="172">
        <f>O44+R44</f>
        <v>3</v>
      </c>
      <c r="M44" s="163">
        <v>1116</v>
      </c>
      <c r="N44" s="160">
        <v>10</v>
      </c>
      <c r="O44" s="161">
        <v>2</v>
      </c>
      <c r="P44" s="159">
        <v>1382</v>
      </c>
      <c r="Q44" s="160">
        <v>11</v>
      </c>
      <c r="R44" s="161">
        <v>1</v>
      </c>
      <c r="T44" s="12">
        <v>2</v>
      </c>
      <c r="U44" s="13" t="s">
        <v>1318</v>
      </c>
      <c r="V44" s="332">
        <v>4</v>
      </c>
      <c r="W44" s="336" t="s">
        <v>1311</v>
      </c>
      <c r="X44" s="347">
        <v>63</v>
      </c>
      <c r="Y44" s="43"/>
      <c r="Z44" s="44"/>
      <c r="AA44" s="45"/>
      <c r="AB44" s="43"/>
      <c r="AC44" s="44"/>
      <c r="AD44" s="45"/>
      <c r="AE44" s="829"/>
      <c r="AF44" s="425"/>
      <c r="AG44" s="329"/>
      <c r="AH44" s="332"/>
      <c r="AI44" s="336"/>
      <c r="AJ44" s="326"/>
      <c r="AK44" s="300"/>
      <c r="AL44" s="307">
        <f t="shared" si="0"/>
        <v>58</v>
      </c>
      <c r="AM44" s="308">
        <v>2800</v>
      </c>
      <c r="AN44" s="308" t="s">
        <v>1343</v>
      </c>
      <c r="AO44" s="308">
        <v>2849</v>
      </c>
      <c r="AP44" s="309" t="s">
        <v>1344</v>
      </c>
      <c r="AQ44" s="310">
        <v>72</v>
      </c>
      <c r="AS44" s="300"/>
      <c r="AT44" s="300"/>
      <c r="AV44" s="300"/>
      <c r="AW44" s="297"/>
    </row>
    <row r="45" spans="1:49" ht="13.5" customHeight="1">
      <c r="A45" s="7">
        <v>39</v>
      </c>
      <c r="B45" s="324">
        <v>309</v>
      </c>
      <c r="C45" s="779" t="s">
        <v>296</v>
      </c>
      <c r="D45" s="232" t="str">
        <f>VLOOKUP(C45,$C$564:$I$2155,2,0)</f>
        <v>PIEKUŚ SUBLE Tychy</v>
      </c>
      <c r="E45" s="233" t="str">
        <f>VLOOKUP(C45,$C$564:$I$2155,3,0)</f>
        <v>m</v>
      </c>
      <c r="F45" s="233">
        <f>VLOOKUP(C45,$C$564:$I$2155,4,0)</f>
        <v>10</v>
      </c>
      <c r="G45" s="347">
        <v>62</v>
      </c>
      <c r="H45" s="471">
        <f>AL45</f>
        <v>58</v>
      </c>
      <c r="I45" s="166">
        <f>SUM(G45:H45)</f>
        <v>120</v>
      </c>
      <c r="J45" s="171">
        <f>M45+P45</f>
        <v>2483</v>
      </c>
      <c r="K45" s="9">
        <f>N45+Q45</f>
        <v>22</v>
      </c>
      <c r="L45" s="172">
        <f>O45+R45</f>
        <v>1</v>
      </c>
      <c r="M45" s="163">
        <v>931</v>
      </c>
      <c r="N45" s="160">
        <v>8</v>
      </c>
      <c r="O45" s="161">
        <v>1</v>
      </c>
      <c r="P45" s="159">
        <v>1552</v>
      </c>
      <c r="Q45" s="160">
        <v>14</v>
      </c>
      <c r="R45" s="161">
        <v>0</v>
      </c>
      <c r="T45" s="21">
        <v>78</v>
      </c>
      <c r="U45" s="22" t="s">
        <v>1323</v>
      </c>
      <c r="V45" s="21">
        <v>79</v>
      </c>
      <c r="W45" s="27" t="s">
        <v>1318</v>
      </c>
      <c r="X45" s="347">
        <v>62</v>
      </c>
      <c r="Y45" s="43"/>
      <c r="Z45" s="44"/>
      <c r="AA45" s="45"/>
      <c r="AB45" s="43"/>
      <c r="AC45" s="44"/>
      <c r="AD45" s="45"/>
      <c r="AE45" s="829"/>
      <c r="AF45" s="428"/>
      <c r="AG45" s="11"/>
      <c r="AH45" s="331"/>
      <c r="AI45" s="335"/>
      <c r="AJ45" s="326"/>
      <c r="AK45" s="300"/>
      <c r="AL45" s="307">
        <f t="shared" si="0"/>
        <v>58</v>
      </c>
      <c r="AM45" s="308">
        <v>2850</v>
      </c>
      <c r="AN45" s="308" t="s">
        <v>1343</v>
      </c>
      <c r="AO45" s="308">
        <v>2899</v>
      </c>
      <c r="AP45" s="309" t="s">
        <v>1344</v>
      </c>
      <c r="AQ45" s="310">
        <v>74</v>
      </c>
      <c r="AS45" s="300"/>
      <c r="AT45" s="300"/>
      <c r="AV45" s="300"/>
      <c r="AW45" s="297"/>
    </row>
    <row r="46" spans="1:49" ht="13.5" customHeight="1">
      <c r="A46" s="6">
        <v>40</v>
      </c>
      <c r="B46" s="324">
        <v>291</v>
      </c>
      <c r="C46" s="475" t="s">
        <v>893</v>
      </c>
      <c r="D46" s="232" t="str">
        <f>VLOOKUP(C46,$C$564:$I$2155,2,0)</f>
        <v>KS ŁABĘDY Gliwice</v>
      </c>
      <c r="E46" s="233" t="str">
        <f>VLOOKUP(C46,$C$564:$I$2155,3,0)</f>
        <v>m</v>
      </c>
      <c r="F46" s="233">
        <f>VLOOKUP(C46,$C$564:$I$2155,4,0)</f>
        <v>4</v>
      </c>
      <c r="G46" s="347">
        <v>61</v>
      </c>
      <c r="H46" s="471">
        <f>AL46</f>
        <v>58</v>
      </c>
      <c r="I46" s="166">
        <f>SUM(G46:H46)</f>
        <v>119</v>
      </c>
      <c r="J46" s="171">
        <f>M46+P46</f>
        <v>2475</v>
      </c>
      <c r="K46" s="9">
        <f>N46+Q46</f>
        <v>25</v>
      </c>
      <c r="L46" s="172">
        <f>O46+R46</f>
        <v>2</v>
      </c>
      <c r="M46" s="163">
        <v>852</v>
      </c>
      <c r="N46" s="160">
        <v>9</v>
      </c>
      <c r="O46" s="161">
        <v>1</v>
      </c>
      <c r="P46" s="159">
        <v>1623</v>
      </c>
      <c r="Q46" s="160">
        <v>16</v>
      </c>
      <c r="R46" s="161">
        <v>1</v>
      </c>
      <c r="T46" s="10">
        <v>73</v>
      </c>
      <c r="U46" s="11" t="s">
        <v>1311</v>
      </c>
      <c r="V46" s="331">
        <v>76</v>
      </c>
      <c r="W46" s="335" t="s">
        <v>1317</v>
      </c>
      <c r="X46" s="347">
        <v>61</v>
      </c>
      <c r="Y46" s="43"/>
      <c r="Z46" s="44"/>
      <c r="AA46" s="45"/>
      <c r="AB46" s="43"/>
      <c r="AC46" s="44"/>
      <c r="AD46" s="45"/>
      <c r="AE46" s="830"/>
      <c r="AF46" s="425"/>
      <c r="AG46" s="330"/>
      <c r="AH46" s="333"/>
      <c r="AI46" s="337"/>
      <c r="AJ46" s="326"/>
      <c r="AK46" s="300"/>
      <c r="AL46" s="307">
        <f t="shared" si="0"/>
        <v>58</v>
      </c>
      <c r="AM46" s="308">
        <v>2900</v>
      </c>
      <c r="AN46" s="308" t="s">
        <v>1343</v>
      </c>
      <c r="AO46" s="308">
        <v>2949</v>
      </c>
      <c r="AP46" s="309" t="s">
        <v>1344</v>
      </c>
      <c r="AQ46" s="310">
        <v>76</v>
      </c>
      <c r="AS46" s="300"/>
      <c r="AT46" s="300"/>
      <c r="AV46" s="300"/>
      <c r="AW46" s="297"/>
    </row>
    <row r="47" spans="1:49" ht="13.5" customHeight="1">
      <c r="A47" s="7">
        <v>41</v>
      </c>
      <c r="B47" s="324">
        <v>237</v>
      </c>
      <c r="C47" s="780" t="s">
        <v>818</v>
      </c>
      <c r="D47" s="232" t="str">
        <f>VLOOKUP(C47,$C$564:$I$2155,2,0)</f>
        <v>PIAST Leszczyny</v>
      </c>
      <c r="E47" s="233" t="str">
        <f>VLOOKUP(C47,$C$564:$I$2155,3,0)</f>
        <v>k</v>
      </c>
      <c r="F47" s="233">
        <f>VLOOKUP(C47,$C$564:$I$2155,4,0)</f>
        <v>3</v>
      </c>
      <c r="G47" s="347">
        <v>60</v>
      </c>
      <c r="H47" s="471">
        <f>AL47</f>
        <v>58</v>
      </c>
      <c r="I47" s="166">
        <f>SUM(G47:H47)</f>
        <v>118</v>
      </c>
      <c r="J47" s="171">
        <f>M47+P47</f>
        <v>2473</v>
      </c>
      <c r="K47" s="9">
        <f>N47+Q47</f>
        <v>26</v>
      </c>
      <c r="L47" s="172">
        <f>O47+R47</f>
        <v>3</v>
      </c>
      <c r="M47" s="163">
        <v>1203</v>
      </c>
      <c r="N47" s="160">
        <v>12</v>
      </c>
      <c r="O47" s="161">
        <v>1</v>
      </c>
      <c r="P47" s="159">
        <v>1270</v>
      </c>
      <c r="Q47" s="160">
        <v>14</v>
      </c>
      <c r="R47" s="161">
        <v>2</v>
      </c>
      <c r="T47" s="21">
        <v>60</v>
      </c>
      <c r="U47" s="22" t="s">
        <v>1323</v>
      </c>
      <c r="V47" s="21">
        <v>61</v>
      </c>
      <c r="W47" s="27" t="s">
        <v>1318</v>
      </c>
      <c r="X47" s="347">
        <v>60</v>
      </c>
      <c r="Y47" s="43"/>
      <c r="Z47" s="44"/>
      <c r="AA47" s="45"/>
      <c r="AB47" s="43"/>
      <c r="AC47" s="44"/>
      <c r="AD47" s="45"/>
      <c r="AE47" s="828">
        <v>11</v>
      </c>
      <c r="AF47" s="16"/>
      <c r="AG47" s="17"/>
      <c r="AH47" s="21"/>
      <c r="AI47" s="27"/>
      <c r="AJ47" s="326"/>
      <c r="AK47" s="300"/>
      <c r="AL47" s="307">
        <f t="shared" si="0"/>
        <v>58</v>
      </c>
      <c r="AM47" s="308">
        <v>2950</v>
      </c>
      <c r="AN47" s="308" t="s">
        <v>1343</v>
      </c>
      <c r="AO47" s="308">
        <v>2999</v>
      </c>
      <c r="AP47" s="309" t="s">
        <v>1344</v>
      </c>
      <c r="AQ47" s="310">
        <v>78</v>
      </c>
      <c r="AS47" s="300"/>
      <c r="AT47" s="300"/>
      <c r="AV47" s="300"/>
      <c r="AW47" s="297"/>
    </row>
    <row r="48" spans="1:49" ht="13.5" customHeight="1">
      <c r="A48" s="7">
        <v>42</v>
      </c>
      <c r="B48" s="324">
        <v>286</v>
      </c>
      <c r="C48" s="475" t="s">
        <v>321</v>
      </c>
      <c r="D48" s="232" t="str">
        <f>VLOOKUP(C48,$C$564:$I$2155,2,0)</f>
        <v>S.C. STRAŻAK Głożyny</v>
      </c>
      <c r="E48" s="233" t="str">
        <f>VLOOKUP(C48,$C$564:$I$2155,3,0)</f>
        <v>s</v>
      </c>
      <c r="F48" s="233">
        <f>VLOOKUP(C48,$C$564:$I$2155,4,0)</f>
        <v>7</v>
      </c>
      <c r="G48" s="347">
        <v>59</v>
      </c>
      <c r="H48" s="471">
        <f>AL48</f>
        <v>56</v>
      </c>
      <c r="I48" s="166">
        <f>SUM(G48:H48)</f>
        <v>115</v>
      </c>
      <c r="J48" s="171">
        <f>M48+P48</f>
        <v>2446</v>
      </c>
      <c r="K48" s="9">
        <f>N48+Q48</f>
        <v>23</v>
      </c>
      <c r="L48" s="172">
        <f>O48+R48</f>
        <v>2</v>
      </c>
      <c r="M48" s="163">
        <v>2036</v>
      </c>
      <c r="N48" s="160">
        <v>16</v>
      </c>
      <c r="O48" s="161">
        <v>0</v>
      </c>
      <c r="P48" s="159">
        <v>410</v>
      </c>
      <c r="Q48" s="160">
        <v>7</v>
      </c>
      <c r="R48" s="161">
        <v>2</v>
      </c>
      <c r="T48" s="12">
        <v>72</v>
      </c>
      <c r="U48" s="13" t="s">
        <v>1318</v>
      </c>
      <c r="V48" s="332">
        <v>74</v>
      </c>
      <c r="W48" s="336" t="s">
        <v>1311</v>
      </c>
      <c r="X48" s="347">
        <v>59</v>
      </c>
      <c r="Y48" s="43"/>
      <c r="Z48" s="44"/>
      <c r="AA48" s="45"/>
      <c r="AB48" s="43"/>
      <c r="AC48" s="44"/>
      <c r="AD48" s="45"/>
      <c r="AE48" s="829"/>
      <c r="AF48" s="352"/>
      <c r="AG48" s="329"/>
      <c r="AH48" s="332"/>
      <c r="AI48" s="336"/>
      <c r="AJ48" s="326"/>
      <c r="AK48" s="300"/>
      <c r="AL48" s="307">
        <f t="shared" si="0"/>
        <v>56</v>
      </c>
      <c r="AM48" s="308">
        <v>3000</v>
      </c>
      <c r="AN48" s="308" t="s">
        <v>1343</v>
      </c>
      <c r="AO48" s="308">
        <v>3049</v>
      </c>
      <c r="AP48" s="309" t="s">
        <v>1344</v>
      </c>
      <c r="AQ48" s="310">
        <v>80</v>
      </c>
      <c r="AS48" s="300"/>
      <c r="AT48" s="300"/>
      <c r="AV48" s="300"/>
      <c r="AW48" s="297"/>
    </row>
    <row r="49" spans="1:49" ht="13.5" customHeight="1">
      <c r="A49" s="6">
        <v>43</v>
      </c>
      <c r="B49" s="324">
        <v>88</v>
      </c>
      <c r="C49" s="474" t="s">
        <v>874</v>
      </c>
      <c r="D49" s="232" t="str">
        <f>VLOOKUP(C49,$C$564:$I$2155,2,0)</f>
        <v>SAKOP 4 ASY Bytom</v>
      </c>
      <c r="E49" s="233" t="str">
        <f>VLOOKUP(C49,$C$564:$I$2155,3,0)</f>
        <v>s</v>
      </c>
      <c r="F49" s="233">
        <f>VLOOKUP(C49,$C$564:$I$2155,4,0)</f>
        <v>4</v>
      </c>
      <c r="G49" s="347">
        <v>58</v>
      </c>
      <c r="H49" s="471">
        <f>AL49</f>
        <v>56</v>
      </c>
      <c r="I49" s="166">
        <f>SUM(G49:H49)</f>
        <v>114</v>
      </c>
      <c r="J49" s="171">
        <f>M49+P49</f>
        <v>2441</v>
      </c>
      <c r="K49" s="9">
        <f>N49+Q49</f>
        <v>23</v>
      </c>
      <c r="L49" s="172">
        <f>O49+R49</f>
        <v>4</v>
      </c>
      <c r="M49" s="163">
        <v>1224</v>
      </c>
      <c r="N49" s="160">
        <v>11</v>
      </c>
      <c r="O49" s="161">
        <v>2</v>
      </c>
      <c r="P49" s="159">
        <v>1217</v>
      </c>
      <c r="Q49" s="160">
        <v>12</v>
      </c>
      <c r="R49" s="161">
        <v>2</v>
      </c>
      <c r="T49" s="328">
        <v>22</v>
      </c>
      <c r="U49" s="330" t="s">
        <v>1317</v>
      </c>
      <c r="V49" s="333">
        <v>26</v>
      </c>
      <c r="W49" s="337" t="s">
        <v>1323</v>
      </c>
      <c r="X49" s="347">
        <v>58</v>
      </c>
      <c r="Y49" s="43"/>
      <c r="Z49" s="44"/>
      <c r="AA49" s="45"/>
      <c r="AB49" s="43"/>
      <c r="AC49" s="44"/>
      <c r="AD49" s="45"/>
      <c r="AE49" s="829"/>
      <c r="AF49" s="429"/>
      <c r="AG49" s="11"/>
      <c r="AH49" s="331"/>
      <c r="AI49" s="335"/>
      <c r="AJ49" s="326"/>
      <c r="AK49" s="300"/>
      <c r="AL49" s="307">
        <f t="shared" si="0"/>
        <v>56</v>
      </c>
      <c r="AM49" s="308">
        <v>3050</v>
      </c>
      <c r="AN49" s="308" t="s">
        <v>1343</v>
      </c>
      <c r="AO49" s="308">
        <v>3099</v>
      </c>
      <c r="AP49" s="309" t="s">
        <v>1344</v>
      </c>
      <c r="AQ49" s="310">
        <v>82</v>
      </c>
      <c r="AS49" s="300"/>
      <c r="AT49" s="300"/>
      <c r="AV49" s="300"/>
      <c r="AW49" s="297"/>
    </row>
    <row r="50" spans="1:49" ht="13.5" customHeight="1">
      <c r="A50" s="7">
        <v>44</v>
      </c>
      <c r="B50" s="324">
        <v>223</v>
      </c>
      <c r="C50" s="779" t="s">
        <v>571</v>
      </c>
      <c r="D50" s="232" t="str">
        <f>VLOOKUP(C50,$C$564:$I$2155,2,0)</f>
        <v>CHEMIK Siemianowice Śl.</v>
      </c>
      <c r="E50" s="233" t="str">
        <f>VLOOKUP(C50,$C$564:$I$2155,3,0)</f>
        <v>s</v>
      </c>
      <c r="F50" s="233">
        <f>VLOOKUP(C50,$C$564:$I$2155,4,0)</f>
        <v>1</v>
      </c>
      <c r="G50" s="347">
        <v>57</v>
      </c>
      <c r="H50" s="471">
        <f>AL50</f>
        <v>56</v>
      </c>
      <c r="I50" s="166">
        <f>SUM(G50:H50)</f>
        <v>113</v>
      </c>
      <c r="J50" s="171">
        <f>M50+P50</f>
        <v>2441</v>
      </c>
      <c r="K50" s="9">
        <f>N50+Q50</f>
        <v>23</v>
      </c>
      <c r="L50" s="172">
        <f>O50+R50</f>
        <v>5</v>
      </c>
      <c r="M50" s="163">
        <v>1425</v>
      </c>
      <c r="N50" s="160">
        <v>14</v>
      </c>
      <c r="O50" s="161">
        <v>3</v>
      </c>
      <c r="P50" s="159">
        <v>1016</v>
      </c>
      <c r="Q50" s="160">
        <v>9</v>
      </c>
      <c r="R50" s="161">
        <v>2</v>
      </c>
      <c r="T50" s="10">
        <v>56</v>
      </c>
      <c r="U50" s="11" t="s">
        <v>1311</v>
      </c>
      <c r="V50" s="331">
        <v>59</v>
      </c>
      <c r="W50" s="335" t="s">
        <v>1317</v>
      </c>
      <c r="X50" s="347">
        <v>57</v>
      </c>
      <c r="Y50" s="43"/>
      <c r="Z50" s="44"/>
      <c r="AA50" s="45"/>
      <c r="AB50" s="43"/>
      <c r="AC50" s="44"/>
      <c r="AD50" s="45"/>
      <c r="AE50" s="830"/>
      <c r="AF50" s="426"/>
      <c r="AG50" s="330"/>
      <c r="AH50" s="328"/>
      <c r="AI50" s="338"/>
      <c r="AJ50" s="326"/>
      <c r="AK50" s="300"/>
      <c r="AL50" s="307">
        <f t="shared" si="0"/>
        <v>56</v>
      </c>
      <c r="AM50" s="308">
        <v>3100</v>
      </c>
      <c r="AN50" s="308" t="s">
        <v>1343</v>
      </c>
      <c r="AO50" s="308">
        <v>3149</v>
      </c>
      <c r="AP50" s="309" t="s">
        <v>1344</v>
      </c>
      <c r="AQ50" s="310">
        <v>84</v>
      </c>
      <c r="AS50" s="300"/>
      <c r="AT50" s="300"/>
      <c r="AV50" s="300"/>
      <c r="AW50" s="297"/>
    </row>
    <row r="51" spans="1:49" ht="13.5" customHeight="1">
      <c r="A51" s="7">
        <v>45</v>
      </c>
      <c r="B51" s="324">
        <v>75</v>
      </c>
      <c r="C51" s="779" t="s">
        <v>469</v>
      </c>
      <c r="D51" s="232" t="str">
        <f>VLOOKUP(C51,$C$564:$I$2155,2,0)</f>
        <v>KS CHSM Chorzów</v>
      </c>
      <c r="E51" s="233" t="str">
        <f>VLOOKUP(C51,$C$564:$I$2155,3,0)</f>
        <v>s</v>
      </c>
      <c r="F51" s="233">
        <f>VLOOKUP(C51,$C$564:$I$2155,4,0)</f>
        <v>1</v>
      </c>
      <c r="G51" s="347">
        <v>56</v>
      </c>
      <c r="H51" s="471">
        <f>AL51</f>
        <v>56</v>
      </c>
      <c r="I51" s="166">
        <f>SUM(G51:H51)</f>
        <v>112</v>
      </c>
      <c r="J51" s="171">
        <f>M51+P51</f>
        <v>2441</v>
      </c>
      <c r="K51" s="9">
        <f>N51+Q51</f>
        <v>22</v>
      </c>
      <c r="L51" s="172">
        <f>O51+R51</f>
        <v>2</v>
      </c>
      <c r="M51" s="163">
        <v>963</v>
      </c>
      <c r="N51" s="160">
        <v>10</v>
      </c>
      <c r="O51" s="161">
        <v>2</v>
      </c>
      <c r="P51" s="159">
        <v>1478</v>
      </c>
      <c r="Q51" s="160">
        <v>12</v>
      </c>
      <c r="R51" s="161">
        <v>0</v>
      </c>
      <c r="T51" s="327">
        <v>19</v>
      </c>
      <c r="U51" s="26" t="s">
        <v>1311</v>
      </c>
      <c r="V51" s="331">
        <v>22</v>
      </c>
      <c r="W51" s="335" t="s">
        <v>1317</v>
      </c>
      <c r="X51" s="347">
        <v>56</v>
      </c>
      <c r="Y51" s="43"/>
      <c r="Z51" s="44"/>
      <c r="AA51" s="45"/>
      <c r="AB51" s="43"/>
      <c r="AC51" s="44"/>
      <c r="AD51" s="45"/>
      <c r="AE51" s="828">
        <v>12</v>
      </c>
      <c r="AF51" s="425"/>
      <c r="AG51" s="17"/>
      <c r="AH51" s="21"/>
      <c r="AI51" s="27"/>
      <c r="AJ51" s="326"/>
      <c r="AK51" s="300"/>
      <c r="AL51" s="307">
        <f t="shared" si="0"/>
        <v>56</v>
      </c>
      <c r="AM51" s="308">
        <v>3150</v>
      </c>
      <c r="AN51" s="308" t="s">
        <v>1343</v>
      </c>
      <c r="AO51" s="308">
        <v>3199</v>
      </c>
      <c r="AP51" s="309" t="s">
        <v>1344</v>
      </c>
      <c r="AQ51" s="310">
        <v>86</v>
      </c>
      <c r="AS51" s="300"/>
      <c r="AT51" s="300"/>
      <c r="AV51" s="300"/>
      <c r="AW51" s="297"/>
    </row>
    <row r="52" spans="1:49" ht="13.5" customHeight="1">
      <c r="A52" s="6">
        <v>46</v>
      </c>
      <c r="B52" s="324">
        <v>293</v>
      </c>
      <c r="C52" s="473" t="s">
        <v>283</v>
      </c>
      <c r="D52" s="232" t="str">
        <f>VLOOKUP(C52,$C$564:$I$2155,2,0)</f>
        <v>PIEKUŚ SUBLE Tychy</v>
      </c>
      <c r="E52" s="233" t="str">
        <f>VLOOKUP(C52,$C$564:$I$2155,3,0)</f>
        <v>m</v>
      </c>
      <c r="F52" s="233">
        <f>VLOOKUP(C52,$C$564:$I$2155,4,0)</f>
        <v>10</v>
      </c>
      <c r="G52" s="347">
        <v>55</v>
      </c>
      <c r="H52" s="471">
        <f>AL52</f>
        <v>56</v>
      </c>
      <c r="I52" s="166">
        <f>SUM(G52:H52)</f>
        <v>111</v>
      </c>
      <c r="J52" s="171">
        <f>M52+P52</f>
        <v>2434</v>
      </c>
      <c r="K52" s="9">
        <f>N52+Q52</f>
        <v>24</v>
      </c>
      <c r="L52" s="172">
        <f>O52+R52</f>
        <v>0</v>
      </c>
      <c r="M52" s="163">
        <v>1057</v>
      </c>
      <c r="N52" s="160">
        <v>10</v>
      </c>
      <c r="O52" s="161">
        <v>0</v>
      </c>
      <c r="P52" s="159">
        <v>1377</v>
      </c>
      <c r="Q52" s="160">
        <v>14</v>
      </c>
      <c r="R52" s="161">
        <v>0</v>
      </c>
      <c r="T52" s="16">
        <v>74</v>
      </c>
      <c r="U52" s="17" t="s">
        <v>1323</v>
      </c>
      <c r="V52" s="21">
        <v>75</v>
      </c>
      <c r="W52" s="27" t="s">
        <v>1318</v>
      </c>
      <c r="X52" s="347">
        <v>55</v>
      </c>
      <c r="Y52" s="43"/>
      <c r="Z52" s="44"/>
      <c r="AA52" s="45"/>
      <c r="AB52" s="43"/>
      <c r="AC52" s="44"/>
      <c r="AD52" s="45"/>
      <c r="AE52" s="829"/>
      <c r="AF52" s="425"/>
      <c r="AG52" s="329"/>
      <c r="AH52" s="332"/>
      <c r="AI52" s="336"/>
      <c r="AJ52" s="326"/>
      <c r="AK52" s="300"/>
      <c r="AL52" s="307">
        <f t="shared" si="0"/>
        <v>56</v>
      </c>
      <c r="AM52" s="308">
        <v>3200</v>
      </c>
      <c r="AN52" s="308" t="s">
        <v>1343</v>
      </c>
      <c r="AO52" s="308">
        <v>3249</v>
      </c>
      <c r="AP52" s="309" t="s">
        <v>1344</v>
      </c>
      <c r="AQ52" s="310">
        <v>88</v>
      </c>
      <c r="AS52" s="300"/>
      <c r="AT52" s="300"/>
      <c r="AV52" s="300"/>
      <c r="AW52" s="297"/>
    </row>
    <row r="53" spans="1:49" ht="13.5" customHeight="1">
      <c r="A53" s="7">
        <v>47</v>
      </c>
      <c r="B53" s="324">
        <v>64</v>
      </c>
      <c r="C53" s="781" t="s">
        <v>360</v>
      </c>
      <c r="D53" s="232" t="str">
        <f>VLOOKUP(C53,$C$564:$I$2155,2,0)</f>
        <v>POKÓJ Ruda Śl.</v>
      </c>
      <c r="E53" s="233" t="str">
        <f>VLOOKUP(C53,$C$564:$I$2155,3,0)</f>
        <v>s</v>
      </c>
      <c r="F53" s="233">
        <f>VLOOKUP(C53,$C$564:$I$2155,4,0)</f>
        <v>4</v>
      </c>
      <c r="G53" s="347">
        <v>54</v>
      </c>
      <c r="H53" s="471">
        <f>AL53</f>
        <v>56</v>
      </c>
      <c r="I53" s="166">
        <f>SUM(G53:H53)</f>
        <v>110</v>
      </c>
      <c r="J53" s="171">
        <f>M53+P53</f>
        <v>2434</v>
      </c>
      <c r="K53" s="9">
        <f>N53+Q53</f>
        <v>22</v>
      </c>
      <c r="L53" s="172">
        <f>O53+R53</f>
        <v>3</v>
      </c>
      <c r="M53" s="163">
        <v>1293</v>
      </c>
      <c r="N53" s="160">
        <v>10</v>
      </c>
      <c r="O53" s="161">
        <v>1</v>
      </c>
      <c r="P53" s="159">
        <v>1141</v>
      </c>
      <c r="Q53" s="160">
        <v>12</v>
      </c>
      <c r="R53" s="161">
        <v>2</v>
      </c>
      <c r="T53" s="328">
        <v>16</v>
      </c>
      <c r="U53" s="330" t="s">
        <v>1317</v>
      </c>
      <c r="V53" s="333">
        <v>20</v>
      </c>
      <c r="W53" s="337" t="s">
        <v>1323</v>
      </c>
      <c r="X53" s="347">
        <v>54</v>
      </c>
      <c r="Y53" s="43"/>
      <c r="Z53" s="44"/>
      <c r="AA53" s="45"/>
      <c r="AB53" s="43"/>
      <c r="AC53" s="44"/>
      <c r="AD53" s="45"/>
      <c r="AE53" s="829"/>
      <c r="AF53" s="425"/>
      <c r="AG53" s="11"/>
      <c r="AH53" s="331"/>
      <c r="AI53" s="335"/>
      <c r="AJ53" s="326"/>
      <c r="AK53" s="300"/>
      <c r="AL53" s="307">
        <f t="shared" si="0"/>
        <v>56</v>
      </c>
      <c r="AM53" s="308">
        <v>3250</v>
      </c>
      <c r="AN53" s="308" t="s">
        <v>1343</v>
      </c>
      <c r="AO53" s="308">
        <v>3299</v>
      </c>
      <c r="AP53" s="309" t="s">
        <v>1344</v>
      </c>
      <c r="AQ53" s="310">
        <v>90</v>
      </c>
      <c r="AS53" s="300"/>
      <c r="AT53" s="300"/>
      <c r="AV53" s="300"/>
      <c r="AW53" s="297"/>
    </row>
    <row r="54" spans="1:49" ht="13.5" customHeight="1">
      <c r="A54" s="7">
        <v>48</v>
      </c>
      <c r="B54" s="324">
        <v>307</v>
      </c>
      <c r="C54" s="473" t="s">
        <v>450</v>
      </c>
      <c r="D54" s="232" t="str">
        <f>VLOOKUP(C54,$C$564:$I$2155,2,0)</f>
        <v>LKS JEDNOŚĆ 32 Przyszowice</v>
      </c>
      <c r="E54" s="233" t="str">
        <f>VLOOKUP(C54,$C$564:$I$2155,3,0)</f>
        <v>s</v>
      </c>
      <c r="F54" s="233">
        <f>VLOOKUP(C54,$C$564:$I$2155,4,0)</f>
        <v>4</v>
      </c>
      <c r="G54" s="347">
        <v>53</v>
      </c>
      <c r="H54" s="471">
        <f>AL54</f>
        <v>56</v>
      </c>
      <c r="I54" s="166">
        <f>SUM(G54:H54)</f>
        <v>109</v>
      </c>
      <c r="J54" s="171">
        <f>M54+P54</f>
        <v>2428</v>
      </c>
      <c r="K54" s="9">
        <f>N54+Q54</f>
        <v>22</v>
      </c>
      <c r="L54" s="172">
        <f>O54+R54</f>
        <v>1</v>
      </c>
      <c r="M54" s="163">
        <v>1286</v>
      </c>
      <c r="N54" s="160">
        <v>12</v>
      </c>
      <c r="O54" s="161">
        <v>1</v>
      </c>
      <c r="P54" s="159">
        <v>1142</v>
      </c>
      <c r="Q54" s="160">
        <v>10</v>
      </c>
      <c r="R54" s="161">
        <v>0</v>
      </c>
      <c r="T54" s="10">
        <v>77</v>
      </c>
      <c r="U54" s="11" t="s">
        <v>1311</v>
      </c>
      <c r="V54" s="331">
        <v>80</v>
      </c>
      <c r="W54" s="335" t="s">
        <v>1317</v>
      </c>
      <c r="X54" s="347">
        <v>53</v>
      </c>
      <c r="Y54" s="43"/>
      <c r="Z54" s="44"/>
      <c r="AA54" s="45"/>
      <c r="AB54" s="43"/>
      <c r="AC54" s="44"/>
      <c r="AD54" s="45"/>
      <c r="AE54" s="830"/>
      <c r="AF54" s="429"/>
      <c r="AG54" s="330"/>
      <c r="AH54" s="333"/>
      <c r="AI54" s="337"/>
      <c r="AJ54" s="326"/>
      <c r="AK54" s="300"/>
      <c r="AL54" s="307">
        <f t="shared" si="0"/>
        <v>56</v>
      </c>
      <c r="AM54" s="308">
        <v>3300</v>
      </c>
      <c r="AN54" s="308" t="s">
        <v>1343</v>
      </c>
      <c r="AO54" s="308">
        <v>3349</v>
      </c>
      <c r="AP54" s="309" t="s">
        <v>1344</v>
      </c>
      <c r="AQ54" s="310">
        <v>92</v>
      </c>
      <c r="AS54" s="300"/>
      <c r="AT54" s="300"/>
      <c r="AV54" s="300"/>
      <c r="AW54" s="297"/>
    </row>
    <row r="55" spans="1:49" ht="13.5" customHeight="1">
      <c r="A55" s="6">
        <v>49</v>
      </c>
      <c r="B55" s="324">
        <v>85</v>
      </c>
      <c r="C55" s="780" t="s">
        <v>329</v>
      </c>
      <c r="D55" s="232" t="str">
        <f>VLOOKUP(C55,$C$564:$I$2155,2,0)</f>
        <v>LKS FORTECA Świerklany</v>
      </c>
      <c r="E55" s="233" t="str">
        <f>VLOOKUP(C55,$C$564:$I$2155,3,0)</f>
        <v>s</v>
      </c>
      <c r="F55" s="233">
        <f>VLOOKUP(C55,$C$564:$I$2155,4,0)</f>
        <v>3</v>
      </c>
      <c r="G55" s="347">
        <v>52</v>
      </c>
      <c r="H55" s="471">
        <f>AL55</f>
        <v>56</v>
      </c>
      <c r="I55" s="166">
        <f>SUM(G55:H55)</f>
        <v>108</v>
      </c>
      <c r="J55" s="171">
        <f>M55+P55</f>
        <v>2413</v>
      </c>
      <c r="K55" s="9">
        <f>N55+Q55</f>
        <v>21</v>
      </c>
      <c r="L55" s="172">
        <f>O55+R55</f>
        <v>2</v>
      </c>
      <c r="M55" s="163">
        <v>751</v>
      </c>
      <c r="N55" s="160">
        <v>7</v>
      </c>
      <c r="O55" s="161">
        <v>1</v>
      </c>
      <c r="P55" s="159">
        <v>1662</v>
      </c>
      <c r="Q55" s="160">
        <v>14</v>
      </c>
      <c r="R55" s="161">
        <v>1</v>
      </c>
      <c r="T55" s="21">
        <v>22</v>
      </c>
      <c r="U55" s="22" t="s">
        <v>1323</v>
      </c>
      <c r="V55" s="21">
        <v>23</v>
      </c>
      <c r="W55" s="27" t="s">
        <v>1318</v>
      </c>
      <c r="X55" s="347">
        <v>52</v>
      </c>
      <c r="Y55" s="43"/>
      <c r="Z55" s="44"/>
      <c r="AA55" s="45"/>
      <c r="AB55" s="43"/>
      <c r="AC55" s="44"/>
      <c r="AD55" s="45"/>
      <c r="AE55" s="828">
        <v>13</v>
      </c>
      <c r="AF55" s="430"/>
      <c r="AG55" s="17"/>
      <c r="AH55" s="21"/>
      <c r="AI55" s="27"/>
      <c r="AJ55" s="326"/>
      <c r="AK55" s="300"/>
      <c r="AL55" s="307">
        <f t="shared" si="0"/>
        <v>56</v>
      </c>
      <c r="AM55" s="308">
        <v>3350</v>
      </c>
      <c r="AN55" s="308" t="s">
        <v>1343</v>
      </c>
      <c r="AO55" s="308">
        <v>3399</v>
      </c>
      <c r="AP55" s="309" t="s">
        <v>1344</v>
      </c>
      <c r="AQ55" s="310">
        <v>94</v>
      </c>
      <c r="AS55" s="300"/>
      <c r="AT55" s="300"/>
      <c r="AV55" s="300"/>
      <c r="AW55" s="297"/>
    </row>
    <row r="56" spans="1:49" ht="13.5" customHeight="1">
      <c r="A56" s="7">
        <v>50</v>
      </c>
      <c r="B56" s="324">
        <v>258</v>
      </c>
      <c r="C56" s="789" t="s">
        <v>1446</v>
      </c>
      <c r="D56" s="232" t="str">
        <f>VLOOKUP(C56,$C$564:$I$2155,2,0)</f>
        <v>LKS Lyski</v>
      </c>
      <c r="E56" s="233" t="str">
        <f>VLOOKUP(C56,$C$564:$I$2155,3,0)</f>
        <v>m</v>
      </c>
      <c r="F56" s="233">
        <f>VLOOKUP(C56,$C$564:$I$2155,4,0)</f>
        <v>7</v>
      </c>
      <c r="G56" s="347">
        <v>51</v>
      </c>
      <c r="H56" s="471">
        <f>AL56</f>
        <v>54</v>
      </c>
      <c r="I56" s="166">
        <f>SUM(G56:H56)</f>
        <v>105</v>
      </c>
      <c r="J56" s="171">
        <f>M56+P56</f>
        <v>2393</v>
      </c>
      <c r="K56" s="9">
        <f>N56+Q56</f>
        <v>17</v>
      </c>
      <c r="L56" s="172">
        <f>O56+R56</f>
        <v>1</v>
      </c>
      <c r="M56" s="163">
        <v>1322</v>
      </c>
      <c r="N56" s="160">
        <v>10</v>
      </c>
      <c r="O56" s="161">
        <v>1</v>
      </c>
      <c r="P56" s="159">
        <v>1071</v>
      </c>
      <c r="Q56" s="160">
        <v>7</v>
      </c>
      <c r="R56" s="161">
        <v>0</v>
      </c>
      <c r="T56" s="12">
        <v>65</v>
      </c>
      <c r="U56" s="13" t="s">
        <v>1318</v>
      </c>
      <c r="V56" s="332">
        <v>67</v>
      </c>
      <c r="W56" s="336" t="s">
        <v>1311</v>
      </c>
      <c r="X56" s="347">
        <v>51</v>
      </c>
      <c r="Y56" s="43"/>
      <c r="Z56" s="44"/>
      <c r="AA56" s="45"/>
      <c r="AB56" s="43"/>
      <c r="AC56" s="44"/>
      <c r="AD56" s="45"/>
      <c r="AE56" s="829"/>
      <c r="AF56" s="425"/>
      <c r="AG56" s="329"/>
      <c r="AH56" s="332"/>
      <c r="AI56" s="336"/>
      <c r="AJ56" s="326"/>
      <c r="AK56" s="300"/>
      <c r="AL56" s="307">
        <f t="shared" si="0"/>
        <v>54</v>
      </c>
      <c r="AM56" s="308">
        <v>3400</v>
      </c>
      <c r="AN56" s="308" t="s">
        <v>1343</v>
      </c>
      <c r="AO56" s="308">
        <v>3449</v>
      </c>
      <c r="AP56" s="309" t="s">
        <v>1344</v>
      </c>
      <c r="AQ56" s="310">
        <v>96</v>
      </c>
      <c r="AS56" s="300"/>
      <c r="AT56" s="300"/>
      <c r="AV56" s="300"/>
      <c r="AW56" s="297"/>
    </row>
    <row r="57" spans="1:49" ht="13.5" customHeight="1">
      <c r="A57" s="7">
        <v>51</v>
      </c>
      <c r="B57" s="324">
        <v>114</v>
      </c>
      <c r="C57" s="475" t="s">
        <v>297</v>
      </c>
      <c r="D57" s="232" t="str">
        <f>VLOOKUP(C57,$C$564:$I$2155,2,0)</f>
        <v>NITRON Krupski Młyn</v>
      </c>
      <c r="E57" s="233" t="str">
        <f>VLOOKUP(C57,$C$564:$I$2155,3,0)</f>
        <v>s</v>
      </c>
      <c r="F57" s="233">
        <f>VLOOKUP(C57,$C$564:$I$2155,4,0)</f>
        <v>5</v>
      </c>
      <c r="G57" s="347">
        <v>50</v>
      </c>
      <c r="H57" s="471">
        <f>AL57</f>
        <v>54</v>
      </c>
      <c r="I57" s="166">
        <f>SUM(G57:H57)</f>
        <v>104</v>
      </c>
      <c r="J57" s="171">
        <f>M57+P57</f>
        <v>2387</v>
      </c>
      <c r="K57" s="9">
        <f>N57+Q57</f>
        <v>21</v>
      </c>
      <c r="L57" s="172">
        <f>O57+R57</f>
        <v>2</v>
      </c>
      <c r="M57" s="163">
        <v>1139</v>
      </c>
      <c r="N57" s="160">
        <v>10</v>
      </c>
      <c r="O57" s="161">
        <v>0</v>
      </c>
      <c r="P57" s="159">
        <v>1248</v>
      </c>
      <c r="Q57" s="160">
        <v>11</v>
      </c>
      <c r="R57" s="161">
        <v>2</v>
      </c>
      <c r="T57" s="352">
        <v>29</v>
      </c>
      <c r="U57" s="329" t="s">
        <v>1318</v>
      </c>
      <c r="V57" s="332">
        <v>31</v>
      </c>
      <c r="W57" s="336" t="s">
        <v>1311</v>
      </c>
      <c r="X57" s="347">
        <v>50</v>
      </c>
      <c r="Y57" s="43"/>
      <c r="Z57" s="44"/>
      <c r="AA57" s="45"/>
      <c r="AB57" s="43"/>
      <c r="AC57" s="44"/>
      <c r="AD57" s="45"/>
      <c r="AE57" s="829"/>
      <c r="AF57" s="429"/>
      <c r="AG57" s="11"/>
      <c r="AH57" s="331"/>
      <c r="AI57" s="335"/>
      <c r="AJ57" s="326"/>
      <c r="AK57" s="300"/>
      <c r="AL57" s="307">
        <f t="shared" si="0"/>
        <v>54</v>
      </c>
      <c r="AM57" s="308">
        <v>3450</v>
      </c>
      <c r="AN57" s="308" t="s">
        <v>1343</v>
      </c>
      <c r="AO57" s="308">
        <v>3499</v>
      </c>
      <c r="AP57" s="309" t="s">
        <v>1344</v>
      </c>
      <c r="AQ57" s="310">
        <v>98</v>
      </c>
      <c r="AS57" s="300"/>
      <c r="AT57" s="300"/>
      <c r="AV57" s="300"/>
      <c r="AW57" s="297"/>
    </row>
    <row r="58" spans="1:49" ht="13.5" customHeight="1">
      <c r="A58" s="6">
        <v>52</v>
      </c>
      <c r="B58" s="324">
        <v>62</v>
      </c>
      <c r="C58" s="475" t="s">
        <v>526</v>
      </c>
      <c r="D58" s="232" t="str">
        <f>VLOOKUP(C58,$C$564:$I$2155,2,0)</f>
        <v>LKS Mechanik Kochcice</v>
      </c>
      <c r="E58" s="233" t="str">
        <f>VLOOKUP(C58,$C$564:$I$2155,3,0)</f>
        <v>m</v>
      </c>
      <c r="F58" s="233">
        <f>VLOOKUP(C58,$C$564:$I$2155,4,0)</f>
        <v>5</v>
      </c>
      <c r="G58" s="347">
        <v>49</v>
      </c>
      <c r="H58" s="471">
        <f>AL58</f>
        <v>54</v>
      </c>
      <c r="I58" s="166">
        <f>SUM(G58:H58)</f>
        <v>103</v>
      </c>
      <c r="J58" s="171">
        <f>M58+P58</f>
        <v>2381</v>
      </c>
      <c r="K58" s="9">
        <f>N58+Q58</f>
        <v>19</v>
      </c>
      <c r="L58" s="172">
        <f>O58+R58</f>
        <v>1</v>
      </c>
      <c r="M58" s="163">
        <v>1291</v>
      </c>
      <c r="N58" s="160">
        <v>11</v>
      </c>
      <c r="O58" s="161">
        <v>1</v>
      </c>
      <c r="P58" s="159">
        <v>1090</v>
      </c>
      <c r="Q58" s="160">
        <v>8</v>
      </c>
      <c r="R58" s="161">
        <v>0</v>
      </c>
      <c r="T58" s="12">
        <v>16</v>
      </c>
      <c r="U58" s="13" t="s">
        <v>1318</v>
      </c>
      <c r="V58" s="332">
        <v>18</v>
      </c>
      <c r="W58" s="336" t="s">
        <v>1311</v>
      </c>
      <c r="X58" s="347">
        <v>49</v>
      </c>
      <c r="Y58" s="43"/>
      <c r="Z58" s="44"/>
      <c r="AA58" s="45"/>
      <c r="AB58" s="43"/>
      <c r="AC58" s="44"/>
      <c r="AD58" s="45"/>
      <c r="AE58" s="830"/>
      <c r="AF58" s="425"/>
      <c r="AG58" s="330"/>
      <c r="AH58" s="328"/>
      <c r="AI58" s="338"/>
      <c r="AJ58" s="326"/>
      <c r="AK58" s="300"/>
      <c r="AL58" s="307">
        <f t="shared" si="0"/>
        <v>54</v>
      </c>
      <c r="AM58" s="308">
        <v>3500</v>
      </c>
      <c r="AN58" s="308" t="s">
        <v>1343</v>
      </c>
      <c r="AO58" s="308">
        <v>3549</v>
      </c>
      <c r="AP58" s="309" t="s">
        <v>1344</v>
      </c>
      <c r="AQ58" s="310">
        <v>100</v>
      </c>
      <c r="AS58" s="300"/>
      <c r="AT58" s="300"/>
      <c r="AV58" s="300"/>
      <c r="AW58" s="297"/>
    </row>
    <row r="59" spans="1:49" ht="13.5" customHeight="1">
      <c r="A59" s="7">
        <v>53</v>
      </c>
      <c r="B59" s="324">
        <v>249</v>
      </c>
      <c r="C59" s="473" t="s">
        <v>327</v>
      </c>
      <c r="D59" s="232" t="str">
        <f>VLOOKUP(C59,$C$564:$I$2155,2,0)</f>
        <v>SKAT KLUB Kobiór</v>
      </c>
      <c r="E59" s="233" t="str">
        <f>VLOOKUP(C59,$C$564:$I$2155,3,0)</f>
        <v>m</v>
      </c>
      <c r="F59" s="233">
        <f>VLOOKUP(C59,$C$564:$I$2155,4,0)</f>
        <v>10</v>
      </c>
      <c r="G59" s="347">
        <v>48</v>
      </c>
      <c r="H59" s="471">
        <f>AL59</f>
        <v>54</v>
      </c>
      <c r="I59" s="166">
        <f>SUM(G59:H59)</f>
        <v>102</v>
      </c>
      <c r="J59" s="171">
        <f>M59+P59</f>
        <v>2379</v>
      </c>
      <c r="K59" s="9">
        <f>N59+Q59</f>
        <v>18</v>
      </c>
      <c r="L59" s="172">
        <f>O59+R59</f>
        <v>3</v>
      </c>
      <c r="M59" s="163">
        <v>927</v>
      </c>
      <c r="N59" s="160">
        <v>7</v>
      </c>
      <c r="O59" s="161">
        <v>1</v>
      </c>
      <c r="P59" s="159">
        <v>1452</v>
      </c>
      <c r="Q59" s="160">
        <v>11</v>
      </c>
      <c r="R59" s="161">
        <v>2</v>
      </c>
      <c r="T59" s="21">
        <v>63</v>
      </c>
      <c r="U59" s="22" t="s">
        <v>1323</v>
      </c>
      <c r="V59" s="21">
        <v>64</v>
      </c>
      <c r="W59" s="27" t="s">
        <v>1318</v>
      </c>
      <c r="X59" s="347">
        <v>48</v>
      </c>
      <c r="Y59" s="43"/>
      <c r="Z59" s="44"/>
      <c r="AA59" s="45"/>
      <c r="AB59" s="43"/>
      <c r="AC59" s="44"/>
      <c r="AD59" s="45"/>
      <c r="AE59" s="828">
        <v>14</v>
      </c>
      <c r="AF59" s="425"/>
      <c r="AG59" s="17"/>
      <c r="AH59" s="21"/>
      <c r="AI59" s="27"/>
      <c r="AJ59" s="326"/>
      <c r="AK59" s="300"/>
      <c r="AL59" s="307">
        <f t="shared" si="0"/>
        <v>54</v>
      </c>
      <c r="AM59" s="308">
        <v>3550</v>
      </c>
      <c r="AN59" s="308" t="s">
        <v>1343</v>
      </c>
      <c r="AO59" s="308">
        <v>3599</v>
      </c>
      <c r="AP59" s="309" t="s">
        <v>1344</v>
      </c>
      <c r="AQ59" s="310">
        <v>102</v>
      </c>
      <c r="AS59" s="300"/>
      <c r="AT59" s="300"/>
      <c r="AV59" s="300"/>
      <c r="AW59" s="297"/>
    </row>
    <row r="60" spans="1:49" ht="13.5" customHeight="1">
      <c r="A60" s="7">
        <v>54</v>
      </c>
      <c r="B60" s="324">
        <v>98</v>
      </c>
      <c r="C60" s="475" t="s">
        <v>1703</v>
      </c>
      <c r="D60" s="232" t="str">
        <f>VLOOKUP(C60,$C$564:$I$2155,2,0)</f>
        <v>RAMSCH Chrzowice</v>
      </c>
      <c r="E60" s="233" t="str">
        <f>VLOOKUP(C60,$C$564:$I$2155,3,0)</f>
        <v>s</v>
      </c>
      <c r="F60" s="233">
        <f>VLOOKUP(C60,$C$564:$I$2155,4,0)</f>
        <v>5</v>
      </c>
      <c r="G60" s="347">
        <v>47</v>
      </c>
      <c r="H60" s="471">
        <f>AL60</f>
        <v>54</v>
      </c>
      <c r="I60" s="166">
        <f>SUM(G60:H60)</f>
        <v>101</v>
      </c>
      <c r="J60" s="171">
        <f>M60+P60</f>
        <v>2377</v>
      </c>
      <c r="K60" s="9">
        <f>N60+Q60</f>
        <v>22</v>
      </c>
      <c r="L60" s="172">
        <f>O60+R60</f>
        <v>1</v>
      </c>
      <c r="M60" s="163">
        <v>1461</v>
      </c>
      <c r="N60" s="160">
        <v>15</v>
      </c>
      <c r="O60" s="161">
        <v>1</v>
      </c>
      <c r="P60" s="159">
        <v>916</v>
      </c>
      <c r="Q60" s="160">
        <v>7</v>
      </c>
      <c r="R60" s="161">
        <v>0</v>
      </c>
      <c r="T60" s="12">
        <v>25</v>
      </c>
      <c r="U60" s="13" t="s">
        <v>1318</v>
      </c>
      <c r="V60" s="332">
        <v>27</v>
      </c>
      <c r="W60" s="336" t="s">
        <v>1311</v>
      </c>
      <c r="X60" s="347">
        <v>47</v>
      </c>
      <c r="Y60" s="43"/>
      <c r="Z60" s="44"/>
      <c r="AA60" s="45"/>
      <c r="AB60" s="43"/>
      <c r="AC60" s="44"/>
      <c r="AD60" s="45"/>
      <c r="AE60" s="829"/>
      <c r="AF60" s="425"/>
      <c r="AG60" s="329"/>
      <c r="AH60" s="332"/>
      <c r="AI60" s="336"/>
      <c r="AJ60" s="326"/>
      <c r="AK60" s="300"/>
      <c r="AL60" s="307">
        <f t="shared" si="0"/>
        <v>54</v>
      </c>
      <c r="AM60" s="308">
        <v>3600</v>
      </c>
      <c r="AN60" s="308" t="s">
        <v>1343</v>
      </c>
      <c r="AO60" s="308">
        <v>3649</v>
      </c>
      <c r="AP60" s="309" t="s">
        <v>1344</v>
      </c>
      <c r="AQ60" s="310">
        <v>104</v>
      </c>
      <c r="AS60" s="300"/>
      <c r="AT60" s="300"/>
      <c r="AV60" s="300"/>
      <c r="AW60" s="297"/>
    </row>
    <row r="61" spans="1:49" ht="13.5" customHeight="1">
      <c r="A61" s="6">
        <v>55</v>
      </c>
      <c r="B61" s="324">
        <v>308</v>
      </c>
      <c r="C61" s="474" t="s">
        <v>510</v>
      </c>
      <c r="D61" s="232" t="str">
        <f>VLOOKUP(C61,$C$564:$I$2155,2,0)</f>
        <v>KS MOSiR Cieszyn</v>
      </c>
      <c r="E61" s="233" t="str">
        <f>VLOOKUP(C61,$C$564:$I$2155,3,0)</f>
        <v>m</v>
      </c>
      <c r="F61" s="233">
        <f>VLOOKUP(C61,$C$564:$I$2155,4,0)</f>
        <v>2</v>
      </c>
      <c r="G61" s="347">
        <v>46</v>
      </c>
      <c r="H61" s="471">
        <f>AL61</f>
        <v>54</v>
      </c>
      <c r="I61" s="166">
        <f>SUM(G61:H61)</f>
        <v>100</v>
      </c>
      <c r="J61" s="171">
        <f>M61+P61</f>
        <v>2363</v>
      </c>
      <c r="K61" s="9">
        <f>N61+Q61</f>
        <v>30</v>
      </c>
      <c r="L61" s="172">
        <f>O61+R61</f>
        <v>6</v>
      </c>
      <c r="M61" s="163">
        <v>1074</v>
      </c>
      <c r="N61" s="160">
        <v>16</v>
      </c>
      <c r="O61" s="161">
        <v>4</v>
      </c>
      <c r="P61" s="159">
        <v>1289</v>
      </c>
      <c r="Q61" s="160">
        <v>14</v>
      </c>
      <c r="R61" s="161">
        <v>2</v>
      </c>
      <c r="T61" s="328">
        <v>77</v>
      </c>
      <c r="U61" s="330" t="s">
        <v>1317</v>
      </c>
      <c r="V61" s="328">
        <v>1</v>
      </c>
      <c r="W61" s="338" t="s">
        <v>1323</v>
      </c>
      <c r="X61" s="347">
        <v>46</v>
      </c>
      <c r="Y61" s="43"/>
      <c r="Z61" s="44"/>
      <c r="AA61" s="45"/>
      <c r="AB61" s="43"/>
      <c r="AC61" s="44"/>
      <c r="AD61" s="45"/>
      <c r="AE61" s="829"/>
      <c r="AF61" s="430"/>
      <c r="AG61" s="11"/>
      <c r="AH61" s="331"/>
      <c r="AI61" s="335"/>
      <c r="AJ61" s="326"/>
      <c r="AK61" s="300"/>
      <c r="AL61" s="307">
        <f t="shared" si="0"/>
        <v>54</v>
      </c>
      <c r="AM61" s="308">
        <v>3650</v>
      </c>
      <c r="AN61" s="308" t="s">
        <v>1343</v>
      </c>
      <c r="AO61" s="308">
        <v>3699</v>
      </c>
      <c r="AP61" s="309" t="s">
        <v>1344</v>
      </c>
      <c r="AQ61" s="310">
        <v>106</v>
      </c>
      <c r="AS61" s="300"/>
      <c r="AT61" s="300"/>
      <c r="AV61" s="300"/>
      <c r="AW61" s="297"/>
    </row>
    <row r="62" spans="1:49" ht="13.5" customHeight="1">
      <c r="A62" s="7">
        <v>56</v>
      </c>
      <c r="B62" s="324">
        <v>320</v>
      </c>
      <c r="C62" s="474" t="s">
        <v>797</v>
      </c>
      <c r="D62" s="232" t="str">
        <f>VLOOKUP(C62,$C$564:$I$2155,2,0)</f>
        <v>STAL Chełm Śl.</v>
      </c>
      <c r="E62" s="233" t="str">
        <f>VLOOKUP(C62,$C$564:$I$2155,3,0)</f>
        <v>m</v>
      </c>
      <c r="F62" s="233">
        <f>VLOOKUP(C62,$C$564:$I$2155,4,0)</f>
        <v>2</v>
      </c>
      <c r="G62" s="347">
        <v>45</v>
      </c>
      <c r="H62" s="471">
        <f>AL62</f>
        <v>54</v>
      </c>
      <c r="I62" s="166">
        <f>SUM(G62:H62)</f>
        <v>99</v>
      </c>
      <c r="J62" s="171">
        <f>M62+P62</f>
        <v>2353</v>
      </c>
      <c r="K62" s="9">
        <f>N62+Q62</f>
        <v>27</v>
      </c>
      <c r="L62" s="172">
        <f>O62+R62</f>
        <v>5</v>
      </c>
      <c r="M62" s="163">
        <v>1232</v>
      </c>
      <c r="N62" s="160">
        <v>11</v>
      </c>
      <c r="O62" s="161">
        <v>0</v>
      </c>
      <c r="P62" s="159">
        <v>1121</v>
      </c>
      <c r="Q62" s="160">
        <v>16</v>
      </c>
      <c r="R62" s="161">
        <v>5</v>
      </c>
      <c r="T62" s="18">
        <v>80</v>
      </c>
      <c r="U62" s="19" t="s">
        <v>1317</v>
      </c>
      <c r="V62" s="333">
        <v>4</v>
      </c>
      <c r="W62" s="337" t="s">
        <v>1323</v>
      </c>
      <c r="X62" s="347">
        <v>45</v>
      </c>
      <c r="Y62" s="43"/>
      <c r="Z62" s="44"/>
      <c r="AA62" s="45"/>
      <c r="AB62" s="43"/>
      <c r="AC62" s="44"/>
      <c r="AD62" s="45"/>
      <c r="AE62" s="830"/>
      <c r="AF62" s="425"/>
      <c r="AG62" s="330"/>
      <c r="AH62" s="333"/>
      <c r="AI62" s="337"/>
      <c r="AJ62" s="326"/>
      <c r="AK62" s="300"/>
      <c r="AL62" s="307">
        <f t="shared" si="0"/>
        <v>54</v>
      </c>
      <c r="AM62" s="308">
        <v>3700</v>
      </c>
      <c r="AN62" s="308" t="s">
        <v>1343</v>
      </c>
      <c r="AO62" s="308">
        <v>3749</v>
      </c>
      <c r="AP62" s="309" t="s">
        <v>1344</v>
      </c>
      <c r="AQ62" s="310">
        <v>108</v>
      </c>
      <c r="AS62" s="300"/>
      <c r="AT62" s="300"/>
      <c r="AV62" s="300"/>
      <c r="AW62" s="297"/>
    </row>
    <row r="63" spans="1:49" ht="13.5" customHeight="1">
      <c r="A63" s="7">
        <v>57</v>
      </c>
      <c r="B63" s="324">
        <v>266</v>
      </c>
      <c r="C63" s="475" t="s">
        <v>399</v>
      </c>
      <c r="D63" s="232" t="str">
        <f>VLOOKUP(C63,$C$564:$I$2155,2,0)</f>
        <v>LKS Lyski</v>
      </c>
      <c r="E63" s="233" t="str">
        <f>VLOOKUP(C63,$C$564:$I$2155,3,0)</f>
        <v>m</v>
      </c>
      <c r="F63" s="233">
        <f>VLOOKUP(C63,$C$564:$I$2155,4,0)</f>
        <v>7</v>
      </c>
      <c r="G63" s="347">
        <v>44</v>
      </c>
      <c r="H63" s="471">
        <f>AL63</f>
        <v>54</v>
      </c>
      <c r="I63" s="166">
        <f>SUM(G63:H63)</f>
        <v>98</v>
      </c>
      <c r="J63" s="171">
        <f>M63+P63</f>
        <v>2353</v>
      </c>
      <c r="K63" s="9">
        <f>N63+Q63</f>
        <v>20</v>
      </c>
      <c r="L63" s="172">
        <f>O63+R63</f>
        <v>3</v>
      </c>
      <c r="M63" s="163">
        <v>1260</v>
      </c>
      <c r="N63" s="160">
        <v>10</v>
      </c>
      <c r="O63" s="161">
        <v>1</v>
      </c>
      <c r="P63" s="159">
        <v>1093</v>
      </c>
      <c r="Q63" s="160">
        <v>10</v>
      </c>
      <c r="R63" s="161">
        <v>2</v>
      </c>
      <c r="T63" s="352">
        <v>67</v>
      </c>
      <c r="U63" s="329" t="s">
        <v>1318</v>
      </c>
      <c r="V63" s="332">
        <v>69</v>
      </c>
      <c r="W63" s="336" t="s">
        <v>1311</v>
      </c>
      <c r="X63" s="347">
        <v>44</v>
      </c>
      <c r="Y63" s="43"/>
      <c r="Z63" s="44"/>
      <c r="AA63" s="45"/>
      <c r="AB63" s="43"/>
      <c r="AC63" s="44"/>
      <c r="AD63" s="45"/>
      <c r="AE63" s="828">
        <v>15</v>
      </c>
      <c r="AF63" s="425"/>
      <c r="AG63" s="17"/>
      <c r="AH63" s="21"/>
      <c r="AI63" s="27"/>
      <c r="AJ63" s="326"/>
      <c r="AK63" s="300"/>
      <c r="AL63" s="307">
        <f t="shared" si="0"/>
        <v>54</v>
      </c>
      <c r="AM63" s="308">
        <v>3750</v>
      </c>
      <c r="AN63" s="308" t="s">
        <v>1343</v>
      </c>
      <c r="AO63" s="308">
        <v>3799</v>
      </c>
      <c r="AP63" s="309" t="s">
        <v>1344</v>
      </c>
      <c r="AQ63" s="310">
        <v>110</v>
      </c>
      <c r="AS63" s="300"/>
      <c r="AT63" s="300"/>
      <c r="AV63" s="300"/>
      <c r="AW63" s="297"/>
    </row>
    <row r="64" spans="1:49" ht="13.5" customHeight="1">
      <c r="A64" s="6">
        <v>58</v>
      </c>
      <c r="B64" s="324">
        <v>297</v>
      </c>
      <c r="C64" s="473" t="s">
        <v>263</v>
      </c>
      <c r="D64" s="232" t="str">
        <f>VLOOKUP(C64,$C$564:$I$2155,2,0)</f>
        <v>PIEKUŚ SUBLE Tychy</v>
      </c>
      <c r="E64" s="233" t="str">
        <f>VLOOKUP(C64,$C$564:$I$2155,3,0)</f>
        <v>s</v>
      </c>
      <c r="F64" s="233">
        <f>VLOOKUP(C64,$C$564:$I$2155,4,0)</f>
        <v>10</v>
      </c>
      <c r="G64" s="347">
        <v>43</v>
      </c>
      <c r="H64" s="471">
        <f>AL64</f>
        <v>52</v>
      </c>
      <c r="I64" s="166">
        <f>SUM(G64:H64)</f>
        <v>95</v>
      </c>
      <c r="J64" s="171">
        <f>M64+P64</f>
        <v>2337</v>
      </c>
      <c r="K64" s="9">
        <f>N64+Q64</f>
        <v>17</v>
      </c>
      <c r="L64" s="172">
        <f>O64+R64</f>
        <v>1</v>
      </c>
      <c r="M64" s="163">
        <v>1589</v>
      </c>
      <c r="N64" s="160">
        <v>11</v>
      </c>
      <c r="O64" s="161">
        <v>0</v>
      </c>
      <c r="P64" s="159">
        <v>748</v>
      </c>
      <c r="Q64" s="160">
        <v>6</v>
      </c>
      <c r="R64" s="161">
        <v>1</v>
      </c>
      <c r="T64" s="16">
        <v>75</v>
      </c>
      <c r="U64" s="17" t="s">
        <v>1323</v>
      </c>
      <c r="V64" s="21">
        <v>76</v>
      </c>
      <c r="W64" s="27" t="s">
        <v>1318</v>
      </c>
      <c r="X64" s="347">
        <v>43</v>
      </c>
      <c r="Y64" s="43"/>
      <c r="Z64" s="44"/>
      <c r="AA64" s="45"/>
      <c r="AB64" s="43"/>
      <c r="AC64" s="44"/>
      <c r="AD64" s="45"/>
      <c r="AE64" s="829"/>
      <c r="AF64" s="425"/>
      <c r="AG64" s="329"/>
      <c r="AH64" s="332"/>
      <c r="AI64" s="336"/>
      <c r="AJ64" s="326"/>
      <c r="AK64" s="300"/>
      <c r="AL64" s="307">
        <f t="shared" si="0"/>
        <v>52</v>
      </c>
      <c r="AM64" s="308">
        <v>3800</v>
      </c>
      <c r="AN64" s="308" t="s">
        <v>1343</v>
      </c>
      <c r="AO64" s="308">
        <v>3849</v>
      </c>
      <c r="AP64" s="309" t="s">
        <v>1344</v>
      </c>
      <c r="AQ64" s="310">
        <v>112</v>
      </c>
      <c r="AS64" s="300"/>
      <c r="AT64" s="300"/>
      <c r="AV64" s="300"/>
      <c r="AW64" s="297"/>
    </row>
    <row r="65" spans="1:49" ht="13.5" customHeight="1">
      <c r="A65" s="7">
        <v>59</v>
      </c>
      <c r="B65" s="324">
        <v>139</v>
      </c>
      <c r="C65" s="798" t="s">
        <v>173</v>
      </c>
      <c r="D65" s="232" t="str">
        <f>VLOOKUP(C65,$C$564:$I$2155,2,0)</f>
        <v>AMICUS KWK STASZIC Katowice</v>
      </c>
      <c r="E65" s="233" t="str">
        <f>VLOOKUP(C65,$C$564:$I$2155,3,0)</f>
        <v>s</v>
      </c>
      <c r="F65" s="233">
        <f>VLOOKUP(C65,$C$564:$I$2155,4,0)</f>
        <v>1</v>
      </c>
      <c r="G65" s="347">
        <v>42</v>
      </c>
      <c r="H65" s="471">
        <f>AL65</f>
        <v>52</v>
      </c>
      <c r="I65" s="166">
        <f>SUM(G65:H65)</f>
        <v>94</v>
      </c>
      <c r="J65" s="171">
        <f>M65+P65</f>
        <v>2333</v>
      </c>
      <c r="K65" s="9">
        <f>N65+Q65</f>
        <v>21</v>
      </c>
      <c r="L65" s="172">
        <f>O65+R65</f>
        <v>2</v>
      </c>
      <c r="M65" s="163">
        <v>1007</v>
      </c>
      <c r="N65" s="160">
        <v>12</v>
      </c>
      <c r="O65" s="161">
        <v>2</v>
      </c>
      <c r="P65" s="159">
        <v>1326</v>
      </c>
      <c r="Q65" s="160">
        <v>9</v>
      </c>
      <c r="R65" s="161">
        <v>0</v>
      </c>
      <c r="T65" s="327">
        <v>35</v>
      </c>
      <c r="U65" s="26" t="s">
        <v>1311</v>
      </c>
      <c r="V65" s="331">
        <v>38</v>
      </c>
      <c r="W65" s="335" t="s">
        <v>1317</v>
      </c>
      <c r="X65" s="347">
        <v>42</v>
      </c>
      <c r="Y65" s="43"/>
      <c r="Z65" s="44"/>
      <c r="AA65" s="45"/>
      <c r="AB65" s="43"/>
      <c r="AC65" s="44"/>
      <c r="AD65" s="45"/>
      <c r="AE65" s="829"/>
      <c r="AF65" s="425"/>
      <c r="AG65" s="11"/>
      <c r="AH65" s="331"/>
      <c r="AI65" s="335"/>
      <c r="AJ65" s="326"/>
      <c r="AK65" s="300"/>
      <c r="AL65" s="307">
        <f t="shared" si="0"/>
        <v>52</v>
      </c>
      <c r="AM65" s="308">
        <v>3850</v>
      </c>
      <c r="AN65" s="308" t="s">
        <v>1343</v>
      </c>
      <c r="AO65" s="308">
        <v>3899</v>
      </c>
      <c r="AP65" s="309" t="s">
        <v>1344</v>
      </c>
      <c r="AQ65" s="310">
        <v>114</v>
      </c>
      <c r="AS65" s="300"/>
      <c r="AT65" s="300"/>
      <c r="AV65" s="300"/>
      <c r="AW65" s="297"/>
    </row>
    <row r="66" spans="1:49" ht="13.5" customHeight="1">
      <c r="A66" s="7">
        <v>60</v>
      </c>
      <c r="B66" s="324">
        <v>214</v>
      </c>
      <c r="C66" s="780" t="s">
        <v>403</v>
      </c>
      <c r="D66" s="232" t="str">
        <f>VLOOKUP(C66,$C$564:$I$2155,2,0)</f>
        <v>GKS DĄB Gaszowice</v>
      </c>
      <c r="E66" s="233" t="str">
        <f>VLOOKUP(C66,$C$564:$I$2155,3,0)</f>
        <v>m</v>
      </c>
      <c r="F66" s="233">
        <f>VLOOKUP(C66,$C$564:$I$2155,4,0)</f>
        <v>7</v>
      </c>
      <c r="G66" s="347">
        <v>41</v>
      </c>
      <c r="H66" s="471">
        <f>AL66</f>
        <v>52</v>
      </c>
      <c r="I66" s="166">
        <f>SUM(G66:H66)</f>
        <v>93</v>
      </c>
      <c r="J66" s="171">
        <f>M66+P66</f>
        <v>2331</v>
      </c>
      <c r="K66" s="9">
        <f>N66+Q66</f>
        <v>30</v>
      </c>
      <c r="L66" s="172">
        <f>O66+R66</f>
        <v>7</v>
      </c>
      <c r="M66" s="163">
        <v>1372</v>
      </c>
      <c r="N66" s="160">
        <v>17</v>
      </c>
      <c r="O66" s="161">
        <v>4</v>
      </c>
      <c r="P66" s="159">
        <v>959</v>
      </c>
      <c r="Q66" s="160">
        <v>13</v>
      </c>
      <c r="R66" s="161">
        <v>3</v>
      </c>
      <c r="T66" s="12">
        <v>54</v>
      </c>
      <c r="U66" s="13" t="s">
        <v>1318</v>
      </c>
      <c r="V66" s="332">
        <v>56</v>
      </c>
      <c r="W66" s="336" t="s">
        <v>1311</v>
      </c>
      <c r="X66" s="347">
        <v>41</v>
      </c>
      <c r="Y66" s="43"/>
      <c r="Z66" s="44"/>
      <c r="AA66" s="45"/>
      <c r="AB66" s="43"/>
      <c r="AC66" s="44"/>
      <c r="AD66" s="45"/>
      <c r="AE66" s="830"/>
      <c r="AF66" s="429"/>
      <c r="AG66" s="330"/>
      <c r="AH66" s="328"/>
      <c r="AI66" s="338"/>
      <c r="AJ66" s="326"/>
      <c r="AK66" s="300"/>
      <c r="AL66" s="307">
        <f t="shared" si="0"/>
        <v>52</v>
      </c>
      <c r="AM66" s="308">
        <v>3900</v>
      </c>
      <c r="AN66" s="308" t="s">
        <v>1343</v>
      </c>
      <c r="AO66" s="308">
        <v>3949</v>
      </c>
      <c r="AP66" s="309" t="s">
        <v>1344</v>
      </c>
      <c r="AQ66" s="310">
        <v>116</v>
      </c>
      <c r="AS66" s="300"/>
      <c r="AT66" s="300"/>
      <c r="AV66" s="300"/>
      <c r="AW66" s="297"/>
    </row>
    <row r="67" spans="1:49" ht="13.5" customHeight="1">
      <c r="A67" s="6">
        <v>61</v>
      </c>
      <c r="B67" s="324">
        <v>122</v>
      </c>
      <c r="C67" s="475" t="s">
        <v>1384</v>
      </c>
      <c r="D67" s="232" t="str">
        <f>VLOOKUP(C67,$C$564:$I$2155,2,0)</f>
        <v>NITRON Krupski Młyn</v>
      </c>
      <c r="E67" s="233" t="str">
        <f>VLOOKUP(C67,$C$564:$I$2155,3,0)</f>
        <v>s</v>
      </c>
      <c r="F67" s="233">
        <f>VLOOKUP(C67,$C$564:$I$2155,4,0)</f>
        <v>5</v>
      </c>
      <c r="G67" s="347">
        <v>40</v>
      </c>
      <c r="H67" s="471">
        <f>AL67</f>
        <v>52</v>
      </c>
      <c r="I67" s="166">
        <f>SUM(G67:H67)</f>
        <v>92</v>
      </c>
      <c r="J67" s="171">
        <f>M67+P67</f>
        <v>2315</v>
      </c>
      <c r="K67" s="9">
        <f>N67+Q67</f>
        <v>22</v>
      </c>
      <c r="L67" s="172">
        <f>O67+R67</f>
        <v>2</v>
      </c>
      <c r="M67" s="163">
        <v>1213</v>
      </c>
      <c r="N67" s="160">
        <v>12</v>
      </c>
      <c r="O67" s="161">
        <v>1</v>
      </c>
      <c r="P67" s="159">
        <v>1102</v>
      </c>
      <c r="Q67" s="160">
        <v>10</v>
      </c>
      <c r="R67" s="161">
        <v>1</v>
      </c>
      <c r="T67" s="352">
        <v>31</v>
      </c>
      <c r="U67" s="329" t="s">
        <v>1318</v>
      </c>
      <c r="V67" s="332">
        <v>33</v>
      </c>
      <c r="W67" s="336" t="s">
        <v>1311</v>
      </c>
      <c r="X67" s="347">
        <v>40</v>
      </c>
      <c r="Y67" s="43"/>
      <c r="Z67" s="44"/>
      <c r="AA67" s="45"/>
      <c r="AB67" s="43"/>
      <c r="AC67" s="44"/>
      <c r="AD67" s="45"/>
      <c r="AE67" s="828">
        <v>16</v>
      </c>
      <c r="AF67" s="425"/>
      <c r="AG67" s="17"/>
      <c r="AH67" s="21"/>
      <c r="AI67" s="27"/>
      <c r="AJ67" s="326"/>
      <c r="AK67" s="300"/>
      <c r="AL67" s="307">
        <f t="shared" si="0"/>
        <v>52</v>
      </c>
      <c r="AM67" s="308">
        <v>3950</v>
      </c>
      <c r="AN67" s="308" t="s">
        <v>1343</v>
      </c>
      <c r="AO67" s="308">
        <v>3999</v>
      </c>
      <c r="AP67" s="309" t="s">
        <v>1344</v>
      </c>
      <c r="AQ67" s="310">
        <v>118</v>
      </c>
      <c r="AS67" s="300"/>
      <c r="AT67" s="300"/>
      <c r="AV67" s="300"/>
      <c r="AW67" s="297"/>
    </row>
    <row r="68" spans="1:49" ht="13.5" customHeight="1">
      <c r="A68" s="7">
        <v>62</v>
      </c>
      <c r="B68" s="324">
        <v>225</v>
      </c>
      <c r="C68" s="780" t="s">
        <v>66</v>
      </c>
      <c r="D68" s="232" t="str">
        <f>VLOOKUP(C68,$C$564:$I$2155,2,0)</f>
        <v>JUBILAT Jastrzębie</v>
      </c>
      <c r="E68" s="233" t="str">
        <f>VLOOKUP(C68,$C$564:$I$2155,3,0)</f>
        <v>m</v>
      </c>
      <c r="F68" s="233">
        <f>VLOOKUP(C68,$C$564:$I$2155,4,0)</f>
        <v>3</v>
      </c>
      <c r="G68" s="347">
        <v>39</v>
      </c>
      <c r="H68" s="471">
        <f>AL68</f>
        <v>52</v>
      </c>
      <c r="I68" s="166">
        <f>SUM(G68:H68)</f>
        <v>91</v>
      </c>
      <c r="J68" s="171">
        <f>M68+P68</f>
        <v>2304</v>
      </c>
      <c r="K68" s="9">
        <f>N68+Q68</f>
        <v>20</v>
      </c>
      <c r="L68" s="172">
        <f>O68+R68</f>
        <v>3</v>
      </c>
      <c r="M68" s="163">
        <v>858</v>
      </c>
      <c r="N68" s="160">
        <v>9</v>
      </c>
      <c r="O68" s="161">
        <v>3</v>
      </c>
      <c r="P68" s="159">
        <v>1446</v>
      </c>
      <c r="Q68" s="160">
        <v>11</v>
      </c>
      <c r="R68" s="161">
        <v>0</v>
      </c>
      <c r="T68" s="16">
        <v>57</v>
      </c>
      <c r="U68" s="17" t="s">
        <v>1323</v>
      </c>
      <c r="V68" s="21">
        <v>58</v>
      </c>
      <c r="W68" s="27" t="s">
        <v>1318</v>
      </c>
      <c r="X68" s="347">
        <v>39</v>
      </c>
      <c r="Y68" s="43"/>
      <c r="Z68" s="44"/>
      <c r="AA68" s="45"/>
      <c r="AB68" s="43"/>
      <c r="AC68" s="44"/>
      <c r="AD68" s="45"/>
      <c r="AE68" s="829"/>
      <c r="AF68" s="432"/>
      <c r="AG68" s="329"/>
      <c r="AH68" s="332"/>
      <c r="AI68" s="336"/>
      <c r="AJ68" s="326"/>
      <c r="AK68" s="300"/>
      <c r="AL68" s="307">
        <f t="shared" si="0"/>
        <v>52</v>
      </c>
      <c r="AM68" s="308">
        <v>4000</v>
      </c>
      <c r="AN68" s="308" t="s">
        <v>1343</v>
      </c>
      <c r="AO68" s="308">
        <v>4049</v>
      </c>
      <c r="AP68" s="309" t="s">
        <v>1344</v>
      </c>
      <c r="AQ68" s="310">
        <v>120</v>
      </c>
      <c r="AS68" s="300"/>
      <c r="AT68" s="300"/>
    </row>
    <row r="69" spans="1:49" ht="13.5" customHeight="1">
      <c r="A69" s="7">
        <v>63</v>
      </c>
      <c r="B69" s="324">
        <v>289</v>
      </c>
      <c r="C69" s="804" t="s">
        <v>338</v>
      </c>
      <c r="D69" s="232" t="str">
        <f>VLOOKUP(C69,$C$564:$I$2155,2,0)</f>
        <v>PIEKUŚ SUBLE Tychy</v>
      </c>
      <c r="E69" s="233" t="str">
        <f>VLOOKUP(C69,$C$564:$I$2155,3,0)</f>
        <v>s</v>
      </c>
      <c r="F69" s="233">
        <f>VLOOKUP(C69,$C$564:$I$2155,4,0)</f>
        <v>10</v>
      </c>
      <c r="G69" s="347">
        <v>38</v>
      </c>
      <c r="H69" s="471">
        <f>AL69</f>
        <v>50</v>
      </c>
      <c r="I69" s="166">
        <f>SUM(G69:H69)</f>
        <v>88</v>
      </c>
      <c r="J69" s="171">
        <f>M69+P69</f>
        <v>2295</v>
      </c>
      <c r="K69" s="9">
        <f>N69+Q69</f>
        <v>25</v>
      </c>
      <c r="L69" s="172">
        <f>O69+R69</f>
        <v>5</v>
      </c>
      <c r="M69" s="163">
        <v>623</v>
      </c>
      <c r="N69" s="160">
        <v>9</v>
      </c>
      <c r="O69" s="161">
        <v>4</v>
      </c>
      <c r="P69" s="159">
        <v>1672</v>
      </c>
      <c r="Q69" s="160">
        <v>16</v>
      </c>
      <c r="R69" s="161">
        <v>1</v>
      </c>
      <c r="T69" s="21">
        <v>73</v>
      </c>
      <c r="U69" s="22" t="s">
        <v>1323</v>
      </c>
      <c r="V69" s="21">
        <v>74</v>
      </c>
      <c r="W69" s="27" t="s">
        <v>1318</v>
      </c>
      <c r="X69" s="347">
        <v>38</v>
      </c>
      <c r="Y69" s="43"/>
      <c r="Z69" s="44"/>
      <c r="AA69" s="45"/>
      <c r="AB69" s="43"/>
      <c r="AC69" s="44"/>
      <c r="AD69" s="45"/>
      <c r="AE69" s="829"/>
      <c r="AF69" s="430"/>
      <c r="AG69" s="11"/>
      <c r="AH69" s="331"/>
      <c r="AI69" s="335"/>
      <c r="AJ69" s="326"/>
      <c r="AK69" s="300"/>
      <c r="AL69" s="307">
        <f t="shared" si="0"/>
        <v>50</v>
      </c>
      <c r="AM69" s="308">
        <v>4050</v>
      </c>
      <c r="AN69" s="308" t="s">
        <v>1343</v>
      </c>
      <c r="AO69" s="308">
        <v>4099</v>
      </c>
      <c r="AP69" s="309" t="s">
        <v>1344</v>
      </c>
      <c r="AQ69" s="310">
        <v>122</v>
      </c>
      <c r="AS69" s="300"/>
      <c r="AT69" s="300"/>
    </row>
    <row r="70" spans="1:49" ht="13.5" customHeight="1">
      <c r="A70" s="6">
        <v>64</v>
      </c>
      <c r="B70" s="324">
        <v>80</v>
      </c>
      <c r="C70" s="482" t="s">
        <v>875</v>
      </c>
      <c r="D70" s="232" t="str">
        <f>VLOOKUP(C70,$C$564:$I$2155,2,0)</f>
        <v>SAKOP 4 ASY Bytom</v>
      </c>
      <c r="E70" s="233" t="str">
        <f>VLOOKUP(C70,$C$564:$I$2155,3,0)</f>
        <v>m</v>
      </c>
      <c r="F70" s="233">
        <f>VLOOKUP(C70,$C$564:$I$2155,4,0)</f>
        <v>4</v>
      </c>
      <c r="G70" s="347">
        <v>37</v>
      </c>
      <c r="H70" s="471">
        <f>AL70</f>
        <v>50</v>
      </c>
      <c r="I70" s="166">
        <f>SUM(G70:H70)</f>
        <v>87</v>
      </c>
      <c r="J70" s="171">
        <f>M70+P70</f>
        <v>2283</v>
      </c>
      <c r="K70" s="9">
        <f>N70+Q70</f>
        <v>23</v>
      </c>
      <c r="L70" s="172">
        <f>O70+R70</f>
        <v>4</v>
      </c>
      <c r="M70" s="163">
        <v>1114</v>
      </c>
      <c r="N70" s="160">
        <v>11</v>
      </c>
      <c r="O70" s="161">
        <v>1</v>
      </c>
      <c r="P70" s="159">
        <v>1169</v>
      </c>
      <c r="Q70" s="160">
        <v>12</v>
      </c>
      <c r="R70" s="161">
        <v>3</v>
      </c>
      <c r="T70" s="18">
        <v>20</v>
      </c>
      <c r="U70" s="19" t="s">
        <v>1317</v>
      </c>
      <c r="V70" s="333">
        <v>24</v>
      </c>
      <c r="W70" s="337" t="s">
        <v>1323</v>
      </c>
      <c r="X70" s="347">
        <v>37</v>
      </c>
      <c r="Y70" s="43"/>
      <c r="Z70" s="44"/>
      <c r="AA70" s="45"/>
      <c r="AB70" s="43"/>
      <c r="AC70" s="44"/>
      <c r="AD70" s="45"/>
      <c r="AE70" s="830"/>
      <c r="AF70" s="425"/>
      <c r="AG70" s="330"/>
      <c r="AH70" s="333"/>
      <c r="AI70" s="337"/>
      <c r="AJ70" s="326"/>
      <c r="AK70" s="300"/>
      <c r="AL70" s="307">
        <f t="shared" si="0"/>
        <v>50</v>
      </c>
      <c r="AM70" s="308">
        <v>4100</v>
      </c>
      <c r="AN70" s="308" t="s">
        <v>1343</v>
      </c>
      <c r="AO70" s="308">
        <v>4149</v>
      </c>
      <c r="AP70" s="309" t="s">
        <v>1344</v>
      </c>
      <c r="AQ70" s="310">
        <v>124</v>
      </c>
      <c r="AS70" s="300"/>
      <c r="AT70" s="300"/>
    </row>
    <row r="71" spans="1:49" ht="13.5" customHeight="1">
      <c r="A71" s="7">
        <v>65</v>
      </c>
      <c r="B71" s="324">
        <v>47</v>
      </c>
      <c r="C71" s="805" t="s">
        <v>487</v>
      </c>
      <c r="D71" s="232" t="str">
        <f>VLOOKUP(C71,$C$564:$I$2155,2,0)</f>
        <v>SK BARBARA Chorzów</v>
      </c>
      <c r="E71" s="233" t="str">
        <f>VLOOKUP(C71,$C$564:$I$2155,3,0)</f>
        <v>m</v>
      </c>
      <c r="F71" s="233">
        <f>VLOOKUP(C71,$C$564:$I$2155,4,0)</f>
        <v>1</v>
      </c>
      <c r="G71" s="347">
        <v>36</v>
      </c>
      <c r="H71" s="471">
        <f>AL71</f>
        <v>50</v>
      </c>
      <c r="I71" s="166">
        <f>SUM(G71:H71)</f>
        <v>86</v>
      </c>
      <c r="J71" s="171">
        <f>M71+P71</f>
        <v>2281</v>
      </c>
      <c r="K71" s="9">
        <f>N71+Q71</f>
        <v>24</v>
      </c>
      <c r="L71" s="172">
        <f>O71+R71</f>
        <v>1</v>
      </c>
      <c r="M71" s="163">
        <v>952</v>
      </c>
      <c r="N71" s="160">
        <v>11</v>
      </c>
      <c r="O71" s="161">
        <v>1</v>
      </c>
      <c r="P71" s="159">
        <v>1329</v>
      </c>
      <c r="Q71" s="160">
        <v>13</v>
      </c>
      <c r="R71" s="161">
        <v>0</v>
      </c>
      <c r="T71" s="327">
        <v>12</v>
      </c>
      <c r="U71" s="26" t="s">
        <v>1311</v>
      </c>
      <c r="V71" s="331">
        <v>15</v>
      </c>
      <c r="W71" s="335" t="s">
        <v>1317</v>
      </c>
      <c r="X71" s="347">
        <v>36</v>
      </c>
      <c r="Y71" s="43"/>
      <c r="Z71" s="44"/>
      <c r="AA71" s="45"/>
      <c r="AB71" s="43"/>
      <c r="AC71" s="44"/>
      <c r="AD71" s="45"/>
      <c r="AE71" s="828">
        <v>17</v>
      </c>
      <c r="AF71" s="430"/>
      <c r="AG71" s="17"/>
      <c r="AH71" s="21"/>
      <c r="AI71" s="27"/>
      <c r="AJ71" s="326"/>
      <c r="AK71" s="300"/>
      <c r="AL71" s="307">
        <f t="shared" si="0"/>
        <v>50</v>
      </c>
      <c r="AM71" s="308">
        <v>4150</v>
      </c>
      <c r="AN71" s="308" t="s">
        <v>1343</v>
      </c>
      <c r="AO71" s="308">
        <v>4199</v>
      </c>
      <c r="AP71" s="309" t="s">
        <v>1344</v>
      </c>
      <c r="AQ71" s="310">
        <v>126</v>
      </c>
      <c r="AS71" s="300"/>
      <c r="AT71" s="300"/>
    </row>
    <row r="72" spans="1:49" ht="13.5" customHeight="1">
      <c r="A72" s="7">
        <v>66</v>
      </c>
      <c r="B72" s="324">
        <v>257</v>
      </c>
      <c r="C72" s="479" t="s">
        <v>320</v>
      </c>
      <c r="D72" s="232" t="str">
        <f>VLOOKUP(C72,$C$564:$I$2155,2,0)</f>
        <v>ZAGŁOBA Tychy</v>
      </c>
      <c r="E72" s="233" t="str">
        <f>VLOOKUP(C72,$C$564:$I$2155,3,0)</f>
        <v>m</v>
      </c>
      <c r="F72" s="233">
        <f>VLOOKUP(C72,$C$564:$I$2155,4,0)</f>
        <v>10</v>
      </c>
      <c r="G72" s="347">
        <v>35</v>
      </c>
      <c r="H72" s="471">
        <f>AL72</f>
        <v>50</v>
      </c>
      <c r="I72" s="166">
        <f>SUM(G72:H72)</f>
        <v>85</v>
      </c>
      <c r="J72" s="171">
        <f>M72+P72</f>
        <v>2277</v>
      </c>
      <c r="K72" s="9">
        <f>N72+Q72</f>
        <v>20</v>
      </c>
      <c r="L72" s="172">
        <f>O72+R72</f>
        <v>2</v>
      </c>
      <c r="M72" s="163">
        <v>1088</v>
      </c>
      <c r="N72" s="160">
        <v>10</v>
      </c>
      <c r="O72" s="161">
        <v>1</v>
      </c>
      <c r="P72" s="159">
        <v>1189</v>
      </c>
      <c r="Q72" s="160">
        <v>10</v>
      </c>
      <c r="R72" s="161">
        <v>1</v>
      </c>
      <c r="T72" s="16">
        <v>65</v>
      </c>
      <c r="U72" s="17" t="s">
        <v>1323</v>
      </c>
      <c r="V72" s="21">
        <v>66</v>
      </c>
      <c r="W72" s="27" t="s">
        <v>1318</v>
      </c>
      <c r="X72" s="347">
        <v>35</v>
      </c>
      <c r="Y72" s="43"/>
      <c r="Z72" s="44"/>
      <c r="AA72" s="45"/>
      <c r="AB72" s="43"/>
      <c r="AC72" s="44"/>
      <c r="AD72" s="45"/>
      <c r="AE72" s="829"/>
      <c r="AF72" s="425"/>
      <c r="AG72" s="329"/>
      <c r="AH72" s="332"/>
      <c r="AI72" s="336"/>
      <c r="AJ72" s="326"/>
      <c r="AK72" s="300"/>
      <c r="AL72" s="307">
        <f t="shared" si="0"/>
        <v>50</v>
      </c>
      <c r="AM72" s="308">
        <v>4200</v>
      </c>
      <c r="AN72" s="308" t="s">
        <v>1343</v>
      </c>
      <c r="AO72" s="308">
        <v>4249</v>
      </c>
      <c r="AP72" s="309" t="s">
        <v>1344</v>
      </c>
      <c r="AQ72" s="310">
        <v>128</v>
      </c>
      <c r="AS72" s="300"/>
      <c r="AT72" s="300"/>
    </row>
    <row r="73" spans="1:49" ht="13.5" customHeight="1">
      <c r="A73" s="6">
        <v>67</v>
      </c>
      <c r="B73" s="324">
        <v>256</v>
      </c>
      <c r="C73" s="482" t="s">
        <v>248</v>
      </c>
      <c r="D73" s="232" t="str">
        <f>VLOOKUP(C73,$C$564:$I$2155,2,0)</f>
        <v>NADWIŚLAN Góra</v>
      </c>
      <c r="E73" s="233" t="str">
        <f>VLOOKUP(C73,$C$564:$I$2155,3,0)</f>
        <v>s</v>
      </c>
      <c r="F73" s="233">
        <f>VLOOKUP(C73,$C$564:$I$2155,4,0)</f>
        <v>2</v>
      </c>
      <c r="G73" s="347">
        <v>34</v>
      </c>
      <c r="H73" s="471">
        <f>AL73</f>
        <v>50</v>
      </c>
      <c r="I73" s="166">
        <f>SUM(G73:H73)</f>
        <v>84</v>
      </c>
      <c r="J73" s="171">
        <f>M73+P73</f>
        <v>2275</v>
      </c>
      <c r="K73" s="9">
        <f>N73+Q73</f>
        <v>23</v>
      </c>
      <c r="L73" s="172">
        <f>O73+R73</f>
        <v>4</v>
      </c>
      <c r="M73" s="163">
        <v>877</v>
      </c>
      <c r="N73" s="160">
        <v>9</v>
      </c>
      <c r="O73" s="161">
        <v>2</v>
      </c>
      <c r="P73" s="159">
        <v>1398</v>
      </c>
      <c r="Q73" s="160">
        <v>14</v>
      </c>
      <c r="R73" s="161">
        <v>2</v>
      </c>
      <c r="T73" s="328">
        <v>64</v>
      </c>
      <c r="U73" s="330" t="s">
        <v>1317</v>
      </c>
      <c r="V73" s="333">
        <v>68</v>
      </c>
      <c r="W73" s="337" t="s">
        <v>1323</v>
      </c>
      <c r="X73" s="347">
        <v>34</v>
      </c>
      <c r="Y73" s="43"/>
      <c r="Z73" s="44"/>
      <c r="AA73" s="45"/>
      <c r="AB73" s="43"/>
      <c r="AC73" s="44"/>
      <c r="AD73" s="45"/>
      <c r="AE73" s="829"/>
      <c r="AF73" s="428"/>
      <c r="AG73" s="11"/>
      <c r="AH73" s="331"/>
      <c r="AI73" s="335"/>
      <c r="AJ73" s="326"/>
      <c r="AK73" s="300"/>
      <c r="AL73" s="307">
        <f t="shared" ref="AL73:AL136" si="1">IF(J73&gt;=1,VLOOKUP(J73,$AM$7:$AQ$81,5),0)</f>
        <v>50</v>
      </c>
      <c r="AM73" s="308">
        <v>4250</v>
      </c>
      <c r="AN73" s="308" t="s">
        <v>1343</v>
      </c>
      <c r="AO73" s="308">
        <v>4299</v>
      </c>
      <c r="AP73" s="309" t="s">
        <v>1344</v>
      </c>
      <c r="AQ73" s="310">
        <v>130</v>
      </c>
      <c r="AS73" s="300"/>
      <c r="AT73" s="300"/>
    </row>
    <row r="74" spans="1:49" ht="13.5" customHeight="1">
      <c r="A74" s="7">
        <v>68</v>
      </c>
      <c r="B74" s="324">
        <v>111</v>
      </c>
      <c r="C74" s="477" t="s">
        <v>438</v>
      </c>
      <c r="D74" s="232" t="str">
        <f>VLOOKUP(C74,$C$564:$I$2155,2,0)</f>
        <v>AMICUS KWK STASZIC Katowice</v>
      </c>
      <c r="E74" s="233" t="str">
        <f>VLOOKUP(C74,$C$564:$I$2155,3,0)</f>
        <v>m</v>
      </c>
      <c r="F74" s="233">
        <f>VLOOKUP(C74,$C$564:$I$2155,4,0)</f>
        <v>1</v>
      </c>
      <c r="G74" s="347">
        <v>33</v>
      </c>
      <c r="H74" s="471">
        <f>AL74</f>
        <v>50</v>
      </c>
      <c r="I74" s="166">
        <f>SUM(G74:H74)</f>
        <v>83</v>
      </c>
      <c r="J74" s="171">
        <f>M74+P74</f>
        <v>2259</v>
      </c>
      <c r="K74" s="9">
        <f>N74+Q74</f>
        <v>19</v>
      </c>
      <c r="L74" s="172">
        <f>O74+R74</f>
        <v>3</v>
      </c>
      <c r="M74" s="163">
        <v>991</v>
      </c>
      <c r="N74" s="160">
        <v>8</v>
      </c>
      <c r="O74" s="161">
        <v>1</v>
      </c>
      <c r="P74" s="159">
        <v>1268</v>
      </c>
      <c r="Q74" s="160">
        <v>11</v>
      </c>
      <c r="R74" s="161">
        <v>2</v>
      </c>
      <c r="T74" s="10">
        <v>28</v>
      </c>
      <c r="U74" s="11" t="s">
        <v>1311</v>
      </c>
      <c r="V74" s="331">
        <v>31</v>
      </c>
      <c r="W74" s="335" t="s">
        <v>1317</v>
      </c>
      <c r="X74" s="347">
        <v>33</v>
      </c>
      <c r="Y74" s="43"/>
      <c r="Z74" s="44"/>
      <c r="AA74" s="45"/>
      <c r="AB74" s="43"/>
      <c r="AC74" s="44"/>
      <c r="AD74" s="45"/>
      <c r="AE74" s="830"/>
      <c r="AF74" s="425"/>
      <c r="AG74" s="330"/>
      <c r="AH74" s="328"/>
      <c r="AI74" s="338"/>
      <c r="AJ74" s="326"/>
      <c r="AK74" s="300"/>
      <c r="AL74" s="307">
        <f t="shared" si="1"/>
        <v>50</v>
      </c>
      <c r="AM74" s="308">
        <v>4300</v>
      </c>
      <c r="AN74" s="308" t="s">
        <v>1343</v>
      </c>
      <c r="AO74" s="308">
        <v>4349</v>
      </c>
      <c r="AP74" s="309" t="s">
        <v>1344</v>
      </c>
      <c r="AQ74" s="310">
        <v>132</v>
      </c>
      <c r="AS74" s="300"/>
      <c r="AT74" s="300"/>
    </row>
    <row r="75" spans="1:49" ht="13.5" customHeight="1">
      <c r="A75" s="7">
        <v>69</v>
      </c>
      <c r="B75" s="324">
        <v>174</v>
      </c>
      <c r="C75" s="481" t="s">
        <v>828</v>
      </c>
      <c r="D75" s="232" t="str">
        <f>VLOOKUP(C75,$C$564:$I$2155,2,0)</f>
        <v>KSS MARCEL Radlin</v>
      </c>
      <c r="E75" s="233" t="str">
        <f>VLOOKUP(C75,$C$564:$I$2155,3,0)</f>
        <v>s</v>
      </c>
      <c r="F75" s="233">
        <f>VLOOKUP(C75,$C$564:$I$2155,4,0)</f>
        <v>7</v>
      </c>
      <c r="G75" s="347">
        <v>32</v>
      </c>
      <c r="H75" s="471">
        <f>AL75</f>
        <v>50</v>
      </c>
      <c r="I75" s="166">
        <f>SUM(G75:H75)</f>
        <v>82</v>
      </c>
      <c r="J75" s="171">
        <f>M75+P75</f>
        <v>2251</v>
      </c>
      <c r="K75" s="9">
        <f>N75+Q75</f>
        <v>21</v>
      </c>
      <c r="L75" s="172">
        <f>O75+R75</f>
        <v>2</v>
      </c>
      <c r="M75" s="163">
        <v>1094</v>
      </c>
      <c r="N75" s="160">
        <v>11</v>
      </c>
      <c r="O75" s="161">
        <v>1</v>
      </c>
      <c r="P75" s="159">
        <v>1157</v>
      </c>
      <c r="Q75" s="160">
        <v>10</v>
      </c>
      <c r="R75" s="161">
        <v>1</v>
      </c>
      <c r="T75" s="352">
        <v>44</v>
      </c>
      <c r="U75" s="329" t="s">
        <v>1318</v>
      </c>
      <c r="V75" s="332">
        <v>46</v>
      </c>
      <c r="W75" s="336" t="s">
        <v>1311</v>
      </c>
      <c r="X75" s="347">
        <v>32</v>
      </c>
      <c r="Y75" s="43"/>
      <c r="Z75" s="44"/>
      <c r="AA75" s="45"/>
      <c r="AB75" s="43"/>
      <c r="AC75" s="44"/>
      <c r="AD75" s="45"/>
      <c r="AE75" s="828">
        <v>18</v>
      </c>
      <c r="AF75" s="16"/>
      <c r="AG75" s="17"/>
      <c r="AH75" s="21"/>
      <c r="AI75" s="27"/>
      <c r="AJ75" s="326"/>
      <c r="AK75" s="300"/>
      <c r="AL75" s="307">
        <f t="shared" si="1"/>
        <v>50</v>
      </c>
      <c r="AM75" s="308">
        <v>4350</v>
      </c>
      <c r="AN75" s="308" t="s">
        <v>1343</v>
      </c>
      <c r="AO75" s="308">
        <v>4399</v>
      </c>
      <c r="AP75" s="309" t="s">
        <v>1344</v>
      </c>
      <c r="AQ75" s="310">
        <v>134</v>
      </c>
      <c r="AS75" s="300"/>
      <c r="AT75" s="300"/>
    </row>
    <row r="76" spans="1:49" ht="13.5" customHeight="1">
      <c r="A76" s="6">
        <v>70</v>
      </c>
      <c r="B76" s="324">
        <v>282</v>
      </c>
      <c r="C76" s="478" t="s">
        <v>1123</v>
      </c>
      <c r="D76" s="232" t="str">
        <f>VLOOKUP(C76,$C$564:$I$2155,2,0)</f>
        <v>TKKF SKAT Racibórz</v>
      </c>
      <c r="E76" s="233" t="str">
        <f>VLOOKUP(C76,$C$564:$I$2155,3,0)</f>
        <v>m</v>
      </c>
      <c r="F76" s="233">
        <f>VLOOKUP(C76,$C$564:$I$2155,4,0)</f>
        <v>7</v>
      </c>
      <c r="G76" s="347">
        <v>31</v>
      </c>
      <c r="H76" s="471">
        <f>AL76</f>
        <v>48</v>
      </c>
      <c r="I76" s="166">
        <f>SUM(G76:H76)</f>
        <v>79</v>
      </c>
      <c r="J76" s="171">
        <f>M76+P76</f>
        <v>2243</v>
      </c>
      <c r="K76" s="9">
        <f>N76+Q76</f>
        <v>24</v>
      </c>
      <c r="L76" s="172">
        <f>O76+R76</f>
        <v>7</v>
      </c>
      <c r="M76" s="163">
        <v>1368</v>
      </c>
      <c r="N76" s="160">
        <v>13</v>
      </c>
      <c r="O76" s="161">
        <v>3</v>
      </c>
      <c r="P76" s="159">
        <v>875</v>
      </c>
      <c r="Q76" s="160">
        <v>11</v>
      </c>
      <c r="R76" s="161">
        <v>4</v>
      </c>
      <c r="T76" s="12">
        <v>71</v>
      </c>
      <c r="U76" s="13" t="s">
        <v>1318</v>
      </c>
      <c r="V76" s="332">
        <v>73</v>
      </c>
      <c r="W76" s="336" t="s">
        <v>1311</v>
      </c>
      <c r="X76" s="347">
        <v>31</v>
      </c>
      <c r="Y76" s="43"/>
      <c r="Z76" s="44"/>
      <c r="AA76" s="45"/>
      <c r="AB76" s="43"/>
      <c r="AC76" s="44"/>
      <c r="AD76" s="45"/>
      <c r="AE76" s="829"/>
      <c r="AF76" s="352"/>
      <c r="AG76" s="329"/>
      <c r="AH76" s="332"/>
      <c r="AI76" s="336"/>
      <c r="AJ76" s="326"/>
      <c r="AK76" s="300"/>
      <c r="AL76" s="307">
        <f t="shared" si="1"/>
        <v>48</v>
      </c>
      <c r="AM76" s="308">
        <v>4400</v>
      </c>
      <c r="AN76" s="308" t="s">
        <v>1343</v>
      </c>
      <c r="AO76" s="308">
        <v>4449</v>
      </c>
      <c r="AP76" s="309" t="s">
        <v>1344</v>
      </c>
      <c r="AQ76" s="310">
        <v>136</v>
      </c>
      <c r="AS76" s="300"/>
      <c r="AT76" s="300"/>
    </row>
    <row r="77" spans="1:49" ht="13.5" customHeight="1">
      <c r="A77" s="7">
        <v>71</v>
      </c>
      <c r="B77" s="324">
        <v>70</v>
      </c>
      <c r="C77" s="478" t="s">
        <v>1029</v>
      </c>
      <c r="D77" s="232" t="str">
        <f>VLOOKUP(C77,$C$564:$I$2155,2,0)</f>
        <v>LKS Mechanik Kochcice</v>
      </c>
      <c r="E77" s="233" t="str">
        <f>VLOOKUP(C77,$C$564:$I$2155,3,0)</f>
        <v>m</v>
      </c>
      <c r="F77" s="233">
        <f>VLOOKUP(C77,$C$564:$I$2155,4,0)</f>
        <v>5</v>
      </c>
      <c r="G77" s="347">
        <v>30</v>
      </c>
      <c r="H77" s="471">
        <f>AL77</f>
        <v>48</v>
      </c>
      <c r="I77" s="166">
        <f>SUM(G77:H77)</f>
        <v>78</v>
      </c>
      <c r="J77" s="171">
        <f>M77+P77</f>
        <v>2242</v>
      </c>
      <c r="K77" s="9">
        <f>N77+Q77</f>
        <v>22</v>
      </c>
      <c r="L77" s="172">
        <f>O77+R77</f>
        <v>2</v>
      </c>
      <c r="M77" s="163">
        <v>962</v>
      </c>
      <c r="N77" s="160">
        <v>9</v>
      </c>
      <c r="O77" s="161">
        <v>1</v>
      </c>
      <c r="P77" s="159">
        <v>1280</v>
      </c>
      <c r="Q77" s="160">
        <v>13</v>
      </c>
      <c r="R77" s="161">
        <v>1</v>
      </c>
      <c r="T77" s="352">
        <v>18</v>
      </c>
      <c r="U77" s="329" t="s">
        <v>1318</v>
      </c>
      <c r="V77" s="332">
        <v>20</v>
      </c>
      <c r="W77" s="336" t="s">
        <v>1311</v>
      </c>
      <c r="X77" s="347">
        <v>30</v>
      </c>
      <c r="Y77" s="43"/>
      <c r="Z77" s="44"/>
      <c r="AA77" s="45"/>
      <c r="AB77" s="43"/>
      <c r="AC77" s="44"/>
      <c r="AD77" s="45"/>
      <c r="AE77" s="829"/>
      <c r="AF77" s="10"/>
      <c r="AG77" s="11"/>
      <c r="AH77" s="331"/>
      <c r="AI77" s="335"/>
      <c r="AJ77" s="326"/>
      <c r="AK77" s="300"/>
      <c r="AL77" s="307">
        <f t="shared" si="1"/>
        <v>48</v>
      </c>
      <c r="AM77" s="308">
        <v>4450</v>
      </c>
      <c r="AN77" s="308" t="s">
        <v>1343</v>
      </c>
      <c r="AO77" s="308">
        <v>4499</v>
      </c>
      <c r="AP77" s="309" t="s">
        <v>1344</v>
      </c>
      <c r="AQ77" s="310">
        <v>138</v>
      </c>
      <c r="AS77" s="300"/>
      <c r="AT77" s="300"/>
    </row>
    <row r="78" spans="1:49" ht="13.5" customHeight="1">
      <c r="A78" s="7">
        <v>72</v>
      </c>
      <c r="B78" s="324">
        <v>306</v>
      </c>
      <c r="C78" s="478" t="s">
        <v>1047</v>
      </c>
      <c r="D78" s="232" t="str">
        <f>VLOOKUP(C78,$C$564:$I$2155,2,0)</f>
        <v>KSS MARCEL Radlin</v>
      </c>
      <c r="E78" s="233" t="str">
        <f>VLOOKUP(C78,$C$564:$I$2155,3,0)</f>
        <v>s</v>
      </c>
      <c r="F78" s="233">
        <f>VLOOKUP(C78,$C$564:$I$2155,4,0)</f>
        <v>7</v>
      </c>
      <c r="G78" s="347">
        <v>29</v>
      </c>
      <c r="H78" s="471">
        <f>AL78</f>
        <v>48</v>
      </c>
      <c r="I78" s="166">
        <f>SUM(G78:H78)</f>
        <v>77</v>
      </c>
      <c r="J78" s="171">
        <f>M78+P78</f>
        <v>2242</v>
      </c>
      <c r="K78" s="9">
        <f>N78+Q78</f>
        <v>20</v>
      </c>
      <c r="L78" s="172">
        <f>O78+R78</f>
        <v>2</v>
      </c>
      <c r="M78" s="163">
        <v>1143</v>
      </c>
      <c r="N78" s="160">
        <v>8</v>
      </c>
      <c r="O78" s="161">
        <v>0</v>
      </c>
      <c r="P78" s="159">
        <v>1099</v>
      </c>
      <c r="Q78" s="160">
        <v>12</v>
      </c>
      <c r="R78" s="161">
        <v>2</v>
      </c>
      <c r="S78" s="41"/>
      <c r="T78" s="12">
        <v>77</v>
      </c>
      <c r="U78" s="13" t="s">
        <v>1318</v>
      </c>
      <c r="V78" s="332">
        <v>79</v>
      </c>
      <c r="W78" s="336" t="s">
        <v>1311</v>
      </c>
      <c r="X78" s="347">
        <v>29</v>
      </c>
      <c r="Y78" s="43"/>
      <c r="Z78" s="44"/>
      <c r="AA78" s="45"/>
      <c r="AB78" s="43"/>
      <c r="AC78" s="44"/>
      <c r="AD78" s="45"/>
      <c r="AE78" s="830"/>
      <c r="AF78" s="328"/>
      <c r="AG78" s="330"/>
      <c r="AH78" s="333"/>
      <c r="AI78" s="337"/>
      <c r="AJ78" s="326"/>
      <c r="AK78" s="300"/>
      <c r="AL78" s="307">
        <f t="shared" si="1"/>
        <v>48</v>
      </c>
      <c r="AM78" s="308">
        <v>4500</v>
      </c>
      <c r="AN78" s="308" t="s">
        <v>1343</v>
      </c>
      <c r="AO78" s="308">
        <v>4549</v>
      </c>
      <c r="AP78" s="309" t="s">
        <v>1344</v>
      </c>
      <c r="AQ78" s="310">
        <v>140</v>
      </c>
      <c r="AS78" s="300"/>
      <c r="AT78" s="300"/>
    </row>
    <row r="79" spans="1:49" ht="13.5" customHeight="1">
      <c r="A79" s="6">
        <v>73</v>
      </c>
      <c r="B79" s="324">
        <v>37</v>
      </c>
      <c r="C79" s="478" t="s">
        <v>91</v>
      </c>
      <c r="D79" s="232" t="str">
        <f>VLOOKUP(C79,$C$564:$I$2155,2,0)</f>
        <v>WISUS Żory</v>
      </c>
      <c r="E79" s="233" t="str">
        <f>VLOOKUP(C79,$C$564:$I$2155,3,0)</f>
        <v>m</v>
      </c>
      <c r="F79" s="233">
        <f>VLOOKUP(C79,$C$564:$I$2155,4,0)</f>
        <v>3</v>
      </c>
      <c r="G79" s="347">
        <v>28</v>
      </c>
      <c r="H79" s="471">
        <f>AL79</f>
        <v>48</v>
      </c>
      <c r="I79" s="166">
        <f>SUM(G79:H79)</f>
        <v>76</v>
      </c>
      <c r="J79" s="171">
        <f>M79+P79</f>
        <v>2233</v>
      </c>
      <c r="K79" s="9">
        <f>N79+Q79</f>
        <v>18</v>
      </c>
      <c r="L79" s="172">
        <f>O79+R79</f>
        <v>0</v>
      </c>
      <c r="M79" s="163">
        <v>1581</v>
      </c>
      <c r="N79" s="160">
        <v>12</v>
      </c>
      <c r="O79" s="161">
        <v>0</v>
      </c>
      <c r="P79" s="159">
        <v>652</v>
      </c>
      <c r="Q79" s="160">
        <v>6</v>
      </c>
      <c r="R79" s="161">
        <v>0</v>
      </c>
      <c r="T79" s="21">
        <v>10</v>
      </c>
      <c r="U79" s="22" t="s">
        <v>1323</v>
      </c>
      <c r="V79" s="21">
        <v>11</v>
      </c>
      <c r="W79" s="27" t="s">
        <v>1318</v>
      </c>
      <c r="X79" s="347">
        <v>28</v>
      </c>
      <c r="Y79" s="43"/>
      <c r="Z79" s="44"/>
      <c r="AA79" s="45"/>
      <c r="AB79" s="43"/>
      <c r="AC79" s="44"/>
      <c r="AD79" s="45"/>
      <c r="AE79" s="828">
        <v>19</v>
      </c>
      <c r="AF79" s="16"/>
      <c r="AG79" s="17"/>
      <c r="AH79" s="21"/>
      <c r="AI79" s="27"/>
      <c r="AJ79" s="326"/>
      <c r="AK79" s="300"/>
      <c r="AL79" s="307">
        <f t="shared" si="1"/>
        <v>48</v>
      </c>
      <c r="AM79" s="308">
        <v>4550</v>
      </c>
      <c r="AN79" s="308" t="s">
        <v>1343</v>
      </c>
      <c r="AO79" s="308">
        <v>4599</v>
      </c>
      <c r="AP79" s="309" t="s">
        <v>1344</v>
      </c>
      <c r="AQ79" s="310">
        <v>142</v>
      </c>
      <c r="AS79" s="300"/>
      <c r="AT79" s="300"/>
    </row>
    <row r="80" spans="1:49" ht="13.5" customHeight="1">
      <c r="A80" s="7">
        <v>74</v>
      </c>
      <c r="B80" s="324">
        <v>147</v>
      </c>
      <c r="C80" s="816" t="s">
        <v>121</v>
      </c>
      <c r="D80" s="232" t="str">
        <f>VLOOKUP(C80,$C$564:$I$2155,2,0)</f>
        <v>OK ANDALUZJA Piekary Śl.</v>
      </c>
      <c r="E80" s="233" t="str">
        <f>VLOOKUP(C80,$C$564:$I$2155,3,0)</f>
        <v>s</v>
      </c>
      <c r="F80" s="233">
        <f>VLOOKUP(C80,$C$564:$I$2155,4,0)</f>
        <v>1</v>
      </c>
      <c r="G80" s="347">
        <v>27</v>
      </c>
      <c r="H80" s="471">
        <f>AL80</f>
        <v>48</v>
      </c>
      <c r="I80" s="166">
        <f>SUM(G80:H80)</f>
        <v>75</v>
      </c>
      <c r="J80" s="171">
        <f>M80+P80</f>
        <v>2205</v>
      </c>
      <c r="K80" s="9">
        <f>N80+Q80</f>
        <v>21</v>
      </c>
      <c r="L80" s="172">
        <f>O80+R80</f>
        <v>2</v>
      </c>
      <c r="M80" s="163">
        <v>1156</v>
      </c>
      <c r="N80" s="160">
        <v>12</v>
      </c>
      <c r="O80" s="161">
        <v>2</v>
      </c>
      <c r="P80" s="159">
        <v>1049</v>
      </c>
      <c r="Q80" s="160">
        <v>9</v>
      </c>
      <c r="R80" s="161">
        <v>0</v>
      </c>
      <c r="T80" s="10">
        <v>37</v>
      </c>
      <c r="U80" s="11" t="s">
        <v>1311</v>
      </c>
      <c r="V80" s="331">
        <v>40</v>
      </c>
      <c r="W80" s="335" t="s">
        <v>1317</v>
      </c>
      <c r="X80" s="347">
        <v>27</v>
      </c>
      <c r="Y80" s="43"/>
      <c r="Z80" s="44"/>
      <c r="AA80" s="45"/>
      <c r="AB80" s="43"/>
      <c r="AC80" s="44"/>
      <c r="AD80" s="45"/>
      <c r="AE80" s="829"/>
      <c r="AF80" s="352"/>
      <c r="AG80" s="329"/>
      <c r="AH80" s="332"/>
      <c r="AI80" s="336"/>
      <c r="AJ80" s="326"/>
      <c r="AK80" s="300"/>
      <c r="AL80" s="307">
        <f t="shared" si="1"/>
        <v>48</v>
      </c>
      <c r="AM80" s="308">
        <v>4600</v>
      </c>
      <c r="AN80" s="308" t="s">
        <v>1343</v>
      </c>
      <c r="AO80" s="308">
        <v>4649</v>
      </c>
      <c r="AP80" s="309" t="s">
        <v>1344</v>
      </c>
      <c r="AQ80" s="310">
        <v>144</v>
      </c>
      <c r="AS80" s="300"/>
      <c r="AT80" s="300"/>
    </row>
    <row r="81" spans="1:46" ht="13.5" customHeight="1">
      <c r="A81" s="7">
        <v>75</v>
      </c>
      <c r="B81" s="324">
        <v>281</v>
      </c>
      <c r="C81" s="479" t="s">
        <v>335</v>
      </c>
      <c r="D81" s="232" t="str">
        <f>VLOOKUP(C81,$C$564:$I$2155,2,0)</f>
        <v>GTS PIEKUŚ Bojszowy</v>
      </c>
      <c r="E81" s="233" t="str">
        <f>VLOOKUP(C81,$C$564:$I$2155,3,0)</f>
        <v>s</v>
      </c>
      <c r="F81" s="233">
        <f>VLOOKUP(C81,$C$564:$I$2155,4,0)</f>
        <v>10</v>
      </c>
      <c r="G81" s="347">
        <v>26</v>
      </c>
      <c r="H81" s="471">
        <f>AL81</f>
        <v>48</v>
      </c>
      <c r="I81" s="166">
        <f>SUM(G81:H81)</f>
        <v>74</v>
      </c>
      <c r="J81" s="171">
        <f>M81+P81</f>
        <v>2204</v>
      </c>
      <c r="K81" s="9">
        <f>N81+Q81</f>
        <v>18</v>
      </c>
      <c r="L81" s="172">
        <f>O81+R81</f>
        <v>0</v>
      </c>
      <c r="M81" s="163">
        <v>1408</v>
      </c>
      <c r="N81" s="160">
        <v>12</v>
      </c>
      <c r="O81" s="161">
        <v>0</v>
      </c>
      <c r="P81" s="159">
        <v>796</v>
      </c>
      <c r="Q81" s="160">
        <v>6</v>
      </c>
      <c r="R81" s="161">
        <v>0</v>
      </c>
      <c r="S81" s="41"/>
      <c r="T81" s="21">
        <v>71</v>
      </c>
      <c r="U81" s="22" t="s">
        <v>1323</v>
      </c>
      <c r="V81" s="21">
        <v>72</v>
      </c>
      <c r="W81" s="27" t="s">
        <v>1318</v>
      </c>
      <c r="X81" s="347">
        <v>26</v>
      </c>
      <c r="Y81" s="43"/>
      <c r="Z81" s="44"/>
      <c r="AA81" s="45"/>
      <c r="AB81" s="43"/>
      <c r="AC81" s="44"/>
      <c r="AD81" s="45"/>
      <c r="AE81" s="829"/>
      <c r="AF81" s="10"/>
      <c r="AG81" s="11"/>
      <c r="AH81" s="331"/>
      <c r="AI81" s="335"/>
      <c r="AJ81" s="326"/>
      <c r="AK81" s="300"/>
      <c r="AL81" s="307">
        <f t="shared" si="1"/>
        <v>48</v>
      </c>
      <c r="AM81" s="308">
        <v>4950</v>
      </c>
      <c r="AN81" s="308" t="s">
        <v>1343</v>
      </c>
      <c r="AO81" s="308">
        <v>4999</v>
      </c>
      <c r="AP81" s="309" t="s">
        <v>1344</v>
      </c>
      <c r="AQ81" s="310">
        <v>158</v>
      </c>
      <c r="AS81" s="300"/>
      <c r="AT81" s="300"/>
    </row>
    <row r="82" spans="1:46" ht="13.5" customHeight="1">
      <c r="A82" s="6">
        <v>76</v>
      </c>
      <c r="B82" s="324">
        <v>245</v>
      </c>
      <c r="C82" s="478" t="s">
        <v>126</v>
      </c>
      <c r="D82" s="232" t="str">
        <f>VLOOKUP(C82,$C$564:$I$2155,2,0)</f>
        <v>SILESIA Rybnik</v>
      </c>
      <c r="E82" s="233" t="str">
        <f>VLOOKUP(C82,$C$564:$I$2155,3,0)</f>
        <v>s</v>
      </c>
      <c r="F82" s="233">
        <f>VLOOKUP(C82,$C$564:$I$2155,4,0)</f>
        <v>3</v>
      </c>
      <c r="G82" s="347">
        <v>25</v>
      </c>
      <c r="H82" s="471">
        <f>AL82</f>
        <v>46</v>
      </c>
      <c r="I82" s="166">
        <f>SUM(G82:H82)</f>
        <v>71</v>
      </c>
      <c r="J82" s="171">
        <f>M82+P82</f>
        <v>2180</v>
      </c>
      <c r="K82" s="9">
        <f>N82+Q82</f>
        <v>20</v>
      </c>
      <c r="L82" s="172">
        <f>O82+R82</f>
        <v>2</v>
      </c>
      <c r="M82" s="163">
        <v>763</v>
      </c>
      <c r="N82" s="160">
        <v>9</v>
      </c>
      <c r="O82" s="161">
        <v>2</v>
      </c>
      <c r="P82" s="159">
        <v>1417</v>
      </c>
      <c r="Q82" s="160">
        <v>11</v>
      </c>
      <c r="R82" s="161">
        <v>0</v>
      </c>
      <c r="T82" s="16">
        <v>62</v>
      </c>
      <c r="U82" s="17" t="s">
        <v>1323</v>
      </c>
      <c r="V82" s="21">
        <v>63</v>
      </c>
      <c r="W82" s="27" t="s">
        <v>1318</v>
      </c>
      <c r="X82" s="347">
        <v>25</v>
      </c>
      <c r="Y82" s="43"/>
      <c r="Z82" s="44"/>
      <c r="AA82" s="45"/>
      <c r="AB82" s="43"/>
      <c r="AC82" s="44"/>
      <c r="AD82" s="45"/>
      <c r="AE82" s="830"/>
      <c r="AF82" s="328"/>
      <c r="AG82" s="330"/>
      <c r="AH82" s="328"/>
      <c r="AI82" s="338"/>
      <c r="AJ82" s="326"/>
      <c r="AK82" s="300"/>
      <c r="AL82" s="307">
        <f t="shared" si="1"/>
        <v>46</v>
      </c>
      <c r="AS82" s="300"/>
      <c r="AT82" s="300"/>
    </row>
    <row r="83" spans="1:46" ht="13.5" customHeight="1">
      <c r="A83" s="7">
        <v>77</v>
      </c>
      <c r="B83" s="324">
        <v>152</v>
      </c>
      <c r="C83" s="482" t="s">
        <v>467</v>
      </c>
      <c r="D83" s="232" t="str">
        <f>VLOOKUP(C83,$C$564:$I$2155,2,0)</f>
        <v>SOKÓŁ Wola</v>
      </c>
      <c r="E83" s="233" t="str">
        <f>VLOOKUP(C83,$C$564:$I$2155,3,0)</f>
        <v>s</v>
      </c>
      <c r="F83" s="233">
        <f>VLOOKUP(C83,$C$564:$I$2155,4,0)</f>
        <v>2</v>
      </c>
      <c r="G83" s="347">
        <v>24</v>
      </c>
      <c r="H83" s="471">
        <f>AL83</f>
        <v>46</v>
      </c>
      <c r="I83" s="166">
        <f>SUM(G83:H83)</f>
        <v>70</v>
      </c>
      <c r="J83" s="171">
        <f>M83+P83</f>
        <v>2178</v>
      </c>
      <c r="K83" s="9">
        <f>N83+Q83</f>
        <v>21</v>
      </c>
      <c r="L83" s="172">
        <f>O83+R83</f>
        <v>3</v>
      </c>
      <c r="M83" s="163">
        <v>1336</v>
      </c>
      <c r="N83" s="160">
        <v>12</v>
      </c>
      <c r="O83" s="161">
        <v>2</v>
      </c>
      <c r="P83" s="159">
        <v>842</v>
      </c>
      <c r="Q83" s="160">
        <v>9</v>
      </c>
      <c r="R83" s="161">
        <v>1</v>
      </c>
      <c r="T83" s="328">
        <v>38</v>
      </c>
      <c r="U83" s="330" t="s">
        <v>1317</v>
      </c>
      <c r="V83" s="333">
        <v>42</v>
      </c>
      <c r="W83" s="337" t="s">
        <v>1323</v>
      </c>
      <c r="X83" s="347">
        <v>24</v>
      </c>
      <c r="Y83" s="43"/>
      <c r="Z83" s="44"/>
      <c r="AA83" s="45"/>
      <c r="AB83" s="43"/>
      <c r="AC83" s="44"/>
      <c r="AD83" s="45"/>
      <c r="AE83" s="828">
        <v>20</v>
      </c>
      <c r="AF83" s="16"/>
      <c r="AG83" s="17"/>
      <c r="AH83" s="21"/>
      <c r="AI83" s="27"/>
      <c r="AJ83" s="326"/>
      <c r="AK83" s="300"/>
      <c r="AL83" s="307">
        <f t="shared" si="1"/>
        <v>46</v>
      </c>
      <c r="AS83" s="300"/>
      <c r="AT83" s="300"/>
    </row>
    <row r="84" spans="1:46" ht="13.5" customHeight="1">
      <c r="A84" s="7">
        <v>78</v>
      </c>
      <c r="B84" s="324">
        <v>159</v>
      </c>
      <c r="C84" s="816" t="s">
        <v>499</v>
      </c>
      <c r="D84" s="232" t="str">
        <f>VLOOKUP(C84,$C$564:$I$2155,2,0)</f>
        <v>SILESIA Tarnowskie Góry</v>
      </c>
      <c r="E84" s="233" t="str">
        <f>VLOOKUP(C84,$C$564:$I$2155,3,0)</f>
        <v>m</v>
      </c>
      <c r="F84" s="233">
        <f>VLOOKUP(C84,$C$564:$I$2155,4,0)</f>
        <v>1</v>
      </c>
      <c r="G84" s="347">
        <v>23</v>
      </c>
      <c r="H84" s="471">
        <f>AL84</f>
        <v>46</v>
      </c>
      <c r="I84" s="166">
        <f>SUM(G84:H84)</f>
        <v>69</v>
      </c>
      <c r="J84" s="171">
        <f>M84+P84</f>
        <v>2168</v>
      </c>
      <c r="K84" s="9">
        <f>N84+Q84</f>
        <v>20</v>
      </c>
      <c r="L84" s="172">
        <f>O84+R84</f>
        <v>1</v>
      </c>
      <c r="M84" s="163">
        <v>1369</v>
      </c>
      <c r="N84" s="160">
        <v>13</v>
      </c>
      <c r="O84" s="161">
        <v>0</v>
      </c>
      <c r="P84" s="159">
        <v>799</v>
      </c>
      <c r="Q84" s="160">
        <v>7</v>
      </c>
      <c r="R84" s="161">
        <v>1</v>
      </c>
      <c r="T84" s="10">
        <v>40</v>
      </c>
      <c r="U84" s="11" t="s">
        <v>1311</v>
      </c>
      <c r="V84" s="331">
        <v>43</v>
      </c>
      <c r="W84" s="335" t="s">
        <v>1317</v>
      </c>
      <c r="X84" s="347">
        <v>23</v>
      </c>
      <c r="Y84" s="43"/>
      <c r="Z84" s="44"/>
      <c r="AA84" s="45"/>
      <c r="AB84" s="43"/>
      <c r="AC84" s="44"/>
      <c r="AD84" s="45"/>
      <c r="AE84" s="829"/>
      <c r="AF84" s="352"/>
      <c r="AG84" s="329"/>
      <c r="AH84" s="332"/>
      <c r="AI84" s="336"/>
      <c r="AJ84" s="326"/>
      <c r="AK84" s="300"/>
      <c r="AL84" s="307">
        <f t="shared" si="1"/>
        <v>46</v>
      </c>
      <c r="AS84" s="300"/>
      <c r="AT84" s="300"/>
    </row>
    <row r="85" spans="1:46" ht="13.5" customHeight="1">
      <c r="A85" s="6">
        <v>79</v>
      </c>
      <c r="B85" s="324">
        <v>183</v>
      </c>
      <c r="C85" s="483" t="s">
        <v>1488</v>
      </c>
      <c r="D85" s="232" t="str">
        <f>VLOOKUP(C85,$C$564:$I$2155,2,0)</f>
        <v>KS CHSM Chorzów</v>
      </c>
      <c r="E85" s="233" t="str">
        <f>VLOOKUP(C85,$C$564:$I$2155,3,0)</f>
        <v>s</v>
      </c>
      <c r="F85" s="233">
        <f>VLOOKUP(C85,$C$564:$I$2155,4,0)</f>
        <v>1</v>
      </c>
      <c r="G85" s="347">
        <v>21</v>
      </c>
      <c r="H85" s="471">
        <f>AL85</f>
        <v>46</v>
      </c>
      <c r="I85" s="166">
        <f>SUM(G85:H85)</f>
        <v>67</v>
      </c>
      <c r="J85" s="171">
        <f>M85+P85</f>
        <v>2155</v>
      </c>
      <c r="K85" s="9">
        <f>N85+Q85</f>
        <v>24</v>
      </c>
      <c r="L85" s="172">
        <f>O85+R85</f>
        <v>4</v>
      </c>
      <c r="M85" s="163">
        <v>1534</v>
      </c>
      <c r="N85" s="160">
        <v>16</v>
      </c>
      <c r="O85" s="161">
        <v>1</v>
      </c>
      <c r="P85" s="159">
        <v>621</v>
      </c>
      <c r="Q85" s="160">
        <v>8</v>
      </c>
      <c r="R85" s="161">
        <v>3</v>
      </c>
      <c r="T85" s="327">
        <v>46</v>
      </c>
      <c r="U85" s="26" t="s">
        <v>1311</v>
      </c>
      <c r="V85" s="331">
        <v>49</v>
      </c>
      <c r="W85" s="335" t="s">
        <v>1317</v>
      </c>
      <c r="X85" s="347">
        <v>22</v>
      </c>
      <c r="Y85" s="43"/>
      <c r="Z85" s="44"/>
      <c r="AA85" s="45"/>
      <c r="AB85" s="43"/>
      <c r="AC85" s="44"/>
      <c r="AD85" s="45"/>
      <c r="AE85" s="829"/>
      <c r="AF85" s="10"/>
      <c r="AG85" s="11"/>
      <c r="AH85" s="331"/>
      <c r="AI85" s="335"/>
      <c r="AJ85" s="326"/>
      <c r="AK85" s="300"/>
      <c r="AL85" s="307">
        <f t="shared" si="1"/>
        <v>46</v>
      </c>
      <c r="AS85" s="300"/>
      <c r="AT85" s="300"/>
    </row>
    <row r="86" spans="1:46" ht="13.5" customHeight="1">
      <c r="A86" s="7">
        <v>80</v>
      </c>
      <c r="B86" s="324">
        <v>166</v>
      </c>
      <c r="C86" s="478" t="s">
        <v>158</v>
      </c>
      <c r="D86" s="232" t="str">
        <f>VLOOKUP(C86,$C$564:$I$2155,2,0)</f>
        <v>KS POLONIA Niewiadom</v>
      </c>
      <c r="E86" s="233" t="str">
        <f>VLOOKUP(C86,$C$564:$I$2155,3,0)</f>
        <v>m</v>
      </c>
      <c r="F86" s="233">
        <f>VLOOKUP(C86,$C$564:$I$2155,4,0)</f>
        <v>7</v>
      </c>
      <c r="G86" s="347">
        <v>22</v>
      </c>
      <c r="H86" s="471">
        <f>AL86</f>
        <v>46</v>
      </c>
      <c r="I86" s="166">
        <f>SUM(G86:H86)</f>
        <v>68</v>
      </c>
      <c r="J86" s="171">
        <f>M86+P86</f>
        <v>2155</v>
      </c>
      <c r="K86" s="9">
        <f>N86+Q86</f>
        <v>24</v>
      </c>
      <c r="L86" s="172">
        <f>O86+R86</f>
        <v>4</v>
      </c>
      <c r="M86" s="163">
        <v>1268</v>
      </c>
      <c r="N86" s="160">
        <v>13</v>
      </c>
      <c r="O86" s="161">
        <v>1</v>
      </c>
      <c r="P86" s="159">
        <v>887</v>
      </c>
      <c r="Q86" s="160">
        <v>11</v>
      </c>
      <c r="R86" s="161">
        <v>3</v>
      </c>
      <c r="T86" s="12">
        <v>42</v>
      </c>
      <c r="U86" s="13" t="s">
        <v>1318</v>
      </c>
      <c r="V86" s="332">
        <v>44</v>
      </c>
      <c r="W86" s="336" t="s">
        <v>1311</v>
      </c>
      <c r="X86" s="347">
        <v>21</v>
      </c>
      <c r="Y86" s="43"/>
      <c r="Z86" s="44"/>
      <c r="AA86" s="45"/>
      <c r="AB86" s="43"/>
      <c r="AC86" s="44"/>
      <c r="AD86" s="45"/>
      <c r="AE86" s="830"/>
      <c r="AF86" s="328"/>
      <c r="AG86" s="330"/>
      <c r="AH86" s="333"/>
      <c r="AI86" s="337"/>
      <c r="AJ86" s="326"/>
      <c r="AK86" s="300"/>
      <c r="AL86" s="307">
        <f t="shared" si="1"/>
        <v>46</v>
      </c>
      <c r="AS86" s="300"/>
      <c r="AT86" s="300"/>
    </row>
    <row r="87" spans="1:46" ht="13.5" customHeight="1">
      <c r="A87" s="7">
        <v>81</v>
      </c>
      <c r="B87" s="324">
        <v>26</v>
      </c>
      <c r="C87" s="478" t="s">
        <v>441</v>
      </c>
      <c r="D87" s="232" t="str">
        <f>VLOOKUP(C87,$C$564:$I$2155,2,0)</f>
        <v>VICTORIA TRANZYT Chróścice</v>
      </c>
      <c r="E87" s="233" t="str">
        <f>VLOOKUP(C87,$C$564:$I$2155,3,0)</f>
        <v>s</v>
      </c>
      <c r="F87" s="233">
        <f>VLOOKUP(C87,$C$564:$I$2155,4,0)</f>
        <v>5</v>
      </c>
      <c r="G87" s="347">
        <v>20</v>
      </c>
      <c r="H87" s="471">
        <f>AL87</f>
        <v>46</v>
      </c>
      <c r="I87" s="166">
        <f>SUM(G87:H87)</f>
        <v>66</v>
      </c>
      <c r="J87" s="171">
        <f>M87+P87</f>
        <v>2153</v>
      </c>
      <c r="K87" s="9">
        <f>N87+Q87</f>
        <v>19</v>
      </c>
      <c r="L87" s="172">
        <f>O87+R87</f>
        <v>1</v>
      </c>
      <c r="M87" s="163">
        <v>679</v>
      </c>
      <c r="N87" s="160">
        <v>5</v>
      </c>
      <c r="O87" s="161">
        <v>1</v>
      </c>
      <c r="P87" s="159">
        <v>1474</v>
      </c>
      <c r="Q87" s="160">
        <v>14</v>
      </c>
      <c r="R87" s="161">
        <v>0</v>
      </c>
      <c r="T87" s="352">
        <v>7</v>
      </c>
      <c r="U87" s="329" t="s">
        <v>1318</v>
      </c>
      <c r="V87" s="332">
        <v>9</v>
      </c>
      <c r="W87" s="336" t="s">
        <v>1311</v>
      </c>
      <c r="X87" s="347">
        <v>20</v>
      </c>
      <c r="Y87" s="43"/>
      <c r="Z87" s="44"/>
      <c r="AA87" s="45"/>
      <c r="AB87" s="43"/>
      <c r="AC87" s="44"/>
      <c r="AD87" s="45"/>
      <c r="AE87" s="828">
        <v>21</v>
      </c>
      <c r="AF87" s="16"/>
      <c r="AG87" s="17"/>
      <c r="AH87" s="21"/>
      <c r="AI87" s="27"/>
      <c r="AJ87" s="326"/>
      <c r="AK87" s="300"/>
      <c r="AL87" s="307">
        <f t="shared" si="1"/>
        <v>46</v>
      </c>
      <c r="AS87" s="300"/>
      <c r="AT87" s="300"/>
    </row>
    <row r="88" spans="1:46" ht="13.5" customHeight="1">
      <c r="A88" s="6">
        <v>82</v>
      </c>
      <c r="B88" s="324">
        <v>260</v>
      </c>
      <c r="C88" s="482" t="s">
        <v>481</v>
      </c>
      <c r="D88" s="232" t="str">
        <f>VLOOKUP(C88,$C$564:$I$2155,2,0)</f>
        <v>NADWIŚLAN Góra</v>
      </c>
      <c r="E88" s="233" t="str">
        <f>VLOOKUP(C88,$C$564:$I$2155,3,0)</f>
        <v>m</v>
      </c>
      <c r="F88" s="233">
        <f>VLOOKUP(C88,$C$564:$I$2155,4,0)</f>
        <v>2</v>
      </c>
      <c r="G88" s="347">
        <v>19</v>
      </c>
      <c r="H88" s="471">
        <f>AL88</f>
        <v>44</v>
      </c>
      <c r="I88" s="166">
        <f>SUM(G88:H88)</f>
        <v>63</v>
      </c>
      <c r="J88" s="171">
        <f>M88+P88</f>
        <v>2148</v>
      </c>
      <c r="K88" s="9">
        <f>N88+Q88</f>
        <v>22</v>
      </c>
      <c r="L88" s="172">
        <f>O88+R88</f>
        <v>3</v>
      </c>
      <c r="M88" s="163">
        <v>797</v>
      </c>
      <c r="N88" s="160">
        <v>9</v>
      </c>
      <c r="O88" s="161">
        <v>2</v>
      </c>
      <c r="P88" s="159">
        <v>1351</v>
      </c>
      <c r="Q88" s="160">
        <v>13</v>
      </c>
      <c r="R88" s="161">
        <v>1</v>
      </c>
      <c r="T88" s="18">
        <v>65</v>
      </c>
      <c r="U88" s="19" t="s">
        <v>1317</v>
      </c>
      <c r="V88" s="328">
        <v>69</v>
      </c>
      <c r="W88" s="338" t="s">
        <v>1323</v>
      </c>
      <c r="X88" s="347">
        <v>19</v>
      </c>
      <c r="Y88" s="43"/>
      <c r="Z88" s="44"/>
      <c r="AA88" s="45"/>
      <c r="AB88" s="43"/>
      <c r="AC88" s="44"/>
      <c r="AD88" s="45"/>
      <c r="AE88" s="829"/>
      <c r="AF88" s="352"/>
      <c r="AG88" s="329"/>
      <c r="AH88" s="332"/>
      <c r="AI88" s="336"/>
      <c r="AJ88" s="326"/>
      <c r="AK88" s="300"/>
      <c r="AL88" s="307">
        <f t="shared" si="1"/>
        <v>44</v>
      </c>
      <c r="AS88" s="300"/>
      <c r="AT88" s="300"/>
    </row>
    <row r="89" spans="1:46" ht="13.5" customHeight="1">
      <c r="A89" s="7">
        <v>83</v>
      </c>
      <c r="B89" s="324">
        <v>191</v>
      </c>
      <c r="C89" s="477" t="s">
        <v>105</v>
      </c>
      <c r="D89" s="232" t="str">
        <f>VLOOKUP(C89,$C$564:$I$2155,2,0)</f>
        <v>06 KLEOFAS Katowice</v>
      </c>
      <c r="E89" s="233" t="str">
        <f>VLOOKUP(C89,$C$564:$I$2155,3,0)</f>
        <v>s</v>
      </c>
      <c r="F89" s="233">
        <f>VLOOKUP(C89,$C$564:$I$2155,4,0)</f>
        <v>1</v>
      </c>
      <c r="G89" s="347">
        <v>18</v>
      </c>
      <c r="H89" s="471">
        <f>AL89</f>
        <v>44</v>
      </c>
      <c r="I89" s="166">
        <f>SUM(G89:H89)</f>
        <v>62</v>
      </c>
      <c r="J89" s="171">
        <f>M89+P89</f>
        <v>2148</v>
      </c>
      <c r="K89" s="9">
        <f>N89+Q89</f>
        <v>21</v>
      </c>
      <c r="L89" s="172">
        <f>O89+R89</f>
        <v>3</v>
      </c>
      <c r="M89" s="163">
        <v>776</v>
      </c>
      <c r="N89" s="160">
        <v>9</v>
      </c>
      <c r="O89" s="161">
        <v>2</v>
      </c>
      <c r="P89" s="159">
        <v>1372</v>
      </c>
      <c r="Q89" s="160">
        <v>12</v>
      </c>
      <c r="R89" s="161">
        <v>1</v>
      </c>
      <c r="T89" s="327">
        <v>48</v>
      </c>
      <c r="U89" s="26" t="s">
        <v>1311</v>
      </c>
      <c r="V89" s="331">
        <v>51</v>
      </c>
      <c r="W89" s="335" t="s">
        <v>1317</v>
      </c>
      <c r="X89" s="347">
        <v>18</v>
      </c>
      <c r="Y89" s="43"/>
      <c r="Z89" s="44"/>
      <c r="AA89" s="45"/>
      <c r="AB89" s="43"/>
      <c r="AC89" s="44"/>
      <c r="AD89" s="45"/>
      <c r="AE89" s="829"/>
      <c r="AF89" s="10"/>
      <c r="AG89" s="11"/>
      <c r="AH89" s="331"/>
      <c r="AI89" s="335"/>
      <c r="AJ89" s="326"/>
      <c r="AK89" s="300"/>
      <c r="AL89" s="307">
        <f t="shared" si="1"/>
        <v>44</v>
      </c>
      <c r="AS89" s="300"/>
      <c r="AT89" s="300"/>
    </row>
    <row r="90" spans="1:46" ht="13.5" customHeight="1">
      <c r="A90" s="7">
        <v>84</v>
      </c>
      <c r="B90" s="324">
        <v>206</v>
      </c>
      <c r="C90" s="478" t="s">
        <v>1033</v>
      </c>
      <c r="D90" s="232" t="str">
        <f>VLOOKUP(C90,$C$564:$I$2155,2,0)</f>
        <v>GKS DĄB Gaszowice</v>
      </c>
      <c r="E90" s="233" t="str">
        <f>VLOOKUP(C90,$C$564:$I$2155,3,0)</f>
        <v>m</v>
      </c>
      <c r="F90" s="233">
        <f>VLOOKUP(C90,$C$564:$I$2155,4,0)</f>
        <v>7</v>
      </c>
      <c r="G90" s="347">
        <v>17</v>
      </c>
      <c r="H90" s="471">
        <f>AL90</f>
        <v>44</v>
      </c>
      <c r="I90" s="166">
        <f>SUM(G90:H90)</f>
        <v>61</v>
      </c>
      <c r="J90" s="171">
        <f>M90+P90</f>
        <v>2148</v>
      </c>
      <c r="K90" s="9">
        <f>N90+Q90</f>
        <v>19</v>
      </c>
      <c r="L90" s="172">
        <f>O90+R90</f>
        <v>2</v>
      </c>
      <c r="M90" s="163">
        <v>1322</v>
      </c>
      <c r="N90" s="160">
        <v>9</v>
      </c>
      <c r="O90" s="161">
        <v>1</v>
      </c>
      <c r="P90" s="159">
        <v>826</v>
      </c>
      <c r="Q90" s="160">
        <v>10</v>
      </c>
      <c r="R90" s="161">
        <v>1</v>
      </c>
      <c r="T90" s="12">
        <v>52</v>
      </c>
      <c r="U90" s="13" t="s">
        <v>1318</v>
      </c>
      <c r="V90" s="332">
        <v>54</v>
      </c>
      <c r="W90" s="336" t="s">
        <v>1311</v>
      </c>
      <c r="X90" s="347">
        <v>17</v>
      </c>
      <c r="Y90" s="43"/>
      <c r="Z90" s="44"/>
      <c r="AA90" s="45"/>
      <c r="AB90" s="43"/>
      <c r="AC90" s="44"/>
      <c r="AD90" s="45"/>
      <c r="AE90" s="830"/>
      <c r="AF90" s="328"/>
      <c r="AG90" s="330"/>
      <c r="AH90" s="328"/>
      <c r="AI90" s="338"/>
      <c r="AJ90" s="326"/>
      <c r="AK90" s="300"/>
      <c r="AL90" s="307">
        <f t="shared" si="1"/>
        <v>44</v>
      </c>
      <c r="AS90" s="300"/>
      <c r="AT90" s="300"/>
    </row>
    <row r="91" spans="1:46" ht="13.5" customHeight="1">
      <c r="A91" s="6">
        <v>85</v>
      </c>
      <c r="B91" s="324">
        <v>163</v>
      </c>
      <c r="C91" s="477" t="s">
        <v>608</v>
      </c>
      <c r="D91" s="232" t="str">
        <f>VLOOKUP(C91,$C$564:$I$2155,2,0)</f>
        <v>AMICUS KWK STASZIC Katowice</v>
      </c>
      <c r="E91" s="233" t="str">
        <f>VLOOKUP(C91,$C$564:$I$2155,3,0)</f>
        <v>m</v>
      </c>
      <c r="F91" s="233">
        <f>VLOOKUP(C91,$C$564:$I$2155,4,0)</f>
        <v>1</v>
      </c>
      <c r="G91" s="347">
        <v>16</v>
      </c>
      <c r="H91" s="471">
        <f>AL91</f>
        <v>44</v>
      </c>
      <c r="I91" s="166">
        <f>SUM(G91:H91)</f>
        <v>60</v>
      </c>
      <c r="J91" s="171">
        <f>M91+P91</f>
        <v>2145</v>
      </c>
      <c r="K91" s="9">
        <f>N91+Q91</f>
        <v>22</v>
      </c>
      <c r="L91" s="172">
        <f>O91+R91</f>
        <v>5</v>
      </c>
      <c r="M91" s="163">
        <v>1385</v>
      </c>
      <c r="N91" s="160">
        <v>13</v>
      </c>
      <c r="O91" s="161">
        <v>2</v>
      </c>
      <c r="P91" s="159">
        <v>760</v>
      </c>
      <c r="Q91" s="160">
        <v>9</v>
      </c>
      <c r="R91" s="161">
        <v>3</v>
      </c>
      <c r="T91" s="327">
        <v>41</v>
      </c>
      <c r="U91" s="26" t="s">
        <v>1311</v>
      </c>
      <c r="V91" s="331">
        <v>44</v>
      </c>
      <c r="W91" s="335" t="s">
        <v>1317</v>
      </c>
      <c r="X91" s="347">
        <v>16</v>
      </c>
      <c r="Y91" s="43"/>
      <c r="Z91" s="44"/>
      <c r="AA91" s="45"/>
      <c r="AB91" s="43"/>
      <c r="AC91" s="44"/>
      <c r="AD91" s="45"/>
      <c r="AE91" s="828">
        <v>22</v>
      </c>
      <c r="AF91" s="16"/>
      <c r="AG91" s="17"/>
      <c r="AH91" s="21"/>
      <c r="AI91" s="27"/>
      <c r="AJ91" s="326"/>
      <c r="AK91" s="300"/>
      <c r="AL91" s="307">
        <f t="shared" si="1"/>
        <v>44</v>
      </c>
      <c r="AS91" s="300"/>
      <c r="AT91" s="300"/>
    </row>
    <row r="92" spans="1:46" ht="13.5" customHeight="1">
      <c r="A92" s="7">
        <v>86</v>
      </c>
      <c r="B92" s="324">
        <v>262</v>
      </c>
      <c r="C92" s="782" t="s">
        <v>1769</v>
      </c>
      <c r="D92" s="232" t="str">
        <f>VLOOKUP(C92,$C$564:$I$2155,2,0)</f>
        <v>LKS Lyski</v>
      </c>
      <c r="E92" s="233" t="str">
        <f>VLOOKUP(C92,$C$564:$I$2155,3,0)</f>
        <v>m</v>
      </c>
      <c r="F92" s="233">
        <f>VLOOKUP(C92,$C$564:$I$2155,4,0)</f>
        <v>7</v>
      </c>
      <c r="G92" s="347">
        <v>15</v>
      </c>
      <c r="H92" s="471">
        <f>AL92</f>
        <v>44</v>
      </c>
      <c r="I92" s="166">
        <f>SUM(G92:H92)</f>
        <v>59</v>
      </c>
      <c r="J92" s="171">
        <f>M92+P92</f>
        <v>2136</v>
      </c>
      <c r="K92" s="9">
        <f>N92+Q92</f>
        <v>20</v>
      </c>
      <c r="L92" s="172">
        <f>O92+R92</f>
        <v>1</v>
      </c>
      <c r="M92" s="163">
        <v>1521</v>
      </c>
      <c r="N92" s="160">
        <v>13</v>
      </c>
      <c r="O92" s="161">
        <v>0</v>
      </c>
      <c r="P92" s="159">
        <v>615</v>
      </c>
      <c r="Q92" s="160">
        <v>7</v>
      </c>
      <c r="R92" s="161">
        <v>1</v>
      </c>
      <c r="T92" s="12">
        <v>66</v>
      </c>
      <c r="U92" s="13" t="s">
        <v>1318</v>
      </c>
      <c r="V92" s="332">
        <v>68</v>
      </c>
      <c r="W92" s="336" t="s">
        <v>1311</v>
      </c>
      <c r="X92" s="347">
        <v>15</v>
      </c>
      <c r="Y92" s="43"/>
      <c r="Z92" s="44"/>
      <c r="AA92" s="45"/>
      <c r="AB92" s="43"/>
      <c r="AC92" s="44"/>
      <c r="AD92" s="45"/>
      <c r="AE92" s="829"/>
      <c r="AF92" s="352"/>
      <c r="AG92" s="329"/>
      <c r="AH92" s="332"/>
      <c r="AI92" s="336"/>
      <c r="AJ92" s="326"/>
      <c r="AK92" s="300"/>
      <c r="AL92" s="307">
        <f t="shared" si="1"/>
        <v>44</v>
      </c>
      <c r="AS92" s="300"/>
      <c r="AT92" s="300"/>
    </row>
    <row r="93" spans="1:46" ht="13.5" customHeight="1">
      <c r="A93" s="7">
        <v>87</v>
      </c>
      <c r="B93" s="324">
        <v>97</v>
      </c>
      <c r="C93" s="784" t="s">
        <v>340</v>
      </c>
      <c r="D93" s="232" t="str">
        <f>VLOOKUP(C93,$C$564:$I$2155,2,0)</f>
        <v>ISKRA Rybnik</v>
      </c>
      <c r="E93" s="233" t="str">
        <f>VLOOKUP(C93,$C$564:$I$2155,3,0)</f>
        <v>s</v>
      </c>
      <c r="F93" s="233">
        <f>VLOOKUP(C93,$C$564:$I$2155,4,0)</f>
        <v>3</v>
      </c>
      <c r="G93" s="347">
        <v>14</v>
      </c>
      <c r="H93" s="471">
        <f>AL93</f>
        <v>44</v>
      </c>
      <c r="I93" s="166">
        <f>SUM(G93:H93)</f>
        <v>58</v>
      </c>
      <c r="J93" s="171">
        <f>M93+P93</f>
        <v>2134</v>
      </c>
      <c r="K93" s="9">
        <f>N93+Q93</f>
        <v>19</v>
      </c>
      <c r="L93" s="172">
        <f>O93+R93</f>
        <v>0</v>
      </c>
      <c r="M93" s="163">
        <v>830</v>
      </c>
      <c r="N93" s="160">
        <v>7</v>
      </c>
      <c r="O93" s="161">
        <v>0</v>
      </c>
      <c r="P93" s="159">
        <v>1304</v>
      </c>
      <c r="Q93" s="160">
        <v>12</v>
      </c>
      <c r="R93" s="161">
        <v>0</v>
      </c>
      <c r="T93" s="21">
        <v>25</v>
      </c>
      <c r="U93" s="22" t="s">
        <v>1323</v>
      </c>
      <c r="V93" s="21">
        <v>26</v>
      </c>
      <c r="W93" s="27" t="s">
        <v>1318</v>
      </c>
      <c r="X93" s="347">
        <v>14</v>
      </c>
      <c r="Y93" s="43"/>
      <c r="Z93" s="44"/>
      <c r="AA93" s="45"/>
      <c r="AB93" s="43"/>
      <c r="AC93" s="44"/>
      <c r="AD93" s="45"/>
      <c r="AE93" s="829"/>
      <c r="AF93" s="10"/>
      <c r="AG93" s="11"/>
      <c r="AH93" s="331"/>
      <c r="AI93" s="335"/>
      <c r="AJ93" s="326"/>
      <c r="AK93" s="300"/>
      <c r="AL93" s="307">
        <f t="shared" si="1"/>
        <v>44</v>
      </c>
      <c r="AS93" s="300"/>
      <c r="AT93" s="300"/>
    </row>
    <row r="94" spans="1:46" ht="13.5" customHeight="1">
      <c r="A94" s="6">
        <v>88</v>
      </c>
      <c r="B94" s="324">
        <v>72</v>
      </c>
      <c r="C94" s="797" t="s">
        <v>876</v>
      </c>
      <c r="D94" s="232" t="str">
        <f>VLOOKUP(C94,$C$564:$I$2155,2,0)</f>
        <v>SAKOP 4 ASY Bytom</v>
      </c>
      <c r="E94" s="233" t="str">
        <f>VLOOKUP(C94,$C$564:$I$2155,3,0)</f>
        <v>m</v>
      </c>
      <c r="F94" s="233">
        <f>VLOOKUP(C94,$C$564:$I$2155,4,0)</f>
        <v>4</v>
      </c>
      <c r="G94" s="347">
        <v>13</v>
      </c>
      <c r="H94" s="471">
        <f>AL94</f>
        <v>44</v>
      </c>
      <c r="I94" s="166">
        <f>SUM(G94:H94)</f>
        <v>57</v>
      </c>
      <c r="J94" s="171">
        <f>M94+P94</f>
        <v>2122</v>
      </c>
      <c r="K94" s="9">
        <f>N94+Q94</f>
        <v>19</v>
      </c>
      <c r="L94" s="172">
        <f>O94+R94</f>
        <v>2</v>
      </c>
      <c r="M94" s="163">
        <v>1227</v>
      </c>
      <c r="N94" s="160">
        <v>10</v>
      </c>
      <c r="O94" s="161">
        <v>1</v>
      </c>
      <c r="P94" s="159">
        <v>895</v>
      </c>
      <c r="Q94" s="160">
        <v>9</v>
      </c>
      <c r="R94" s="161">
        <v>1</v>
      </c>
      <c r="T94" s="18">
        <v>18</v>
      </c>
      <c r="U94" s="19" t="s">
        <v>1317</v>
      </c>
      <c r="V94" s="333">
        <v>22</v>
      </c>
      <c r="W94" s="337" t="s">
        <v>1323</v>
      </c>
      <c r="X94" s="347">
        <v>13</v>
      </c>
      <c r="Y94" s="43"/>
      <c r="Z94" s="44"/>
      <c r="AA94" s="45"/>
      <c r="AB94" s="43"/>
      <c r="AC94" s="44"/>
      <c r="AD94" s="45"/>
      <c r="AE94" s="830"/>
      <c r="AF94" s="328"/>
      <c r="AG94" s="330"/>
      <c r="AH94" s="333"/>
      <c r="AI94" s="337"/>
      <c r="AJ94" s="326"/>
      <c r="AK94" s="300"/>
      <c r="AL94" s="307">
        <f t="shared" si="1"/>
        <v>44</v>
      </c>
      <c r="AS94" s="300"/>
      <c r="AT94" s="300"/>
    </row>
    <row r="95" spans="1:46" ht="13.5" customHeight="1">
      <c r="A95" s="7">
        <v>89</v>
      </c>
      <c r="B95" s="324">
        <v>167</v>
      </c>
      <c r="C95" s="814" t="s">
        <v>373</v>
      </c>
      <c r="D95" s="232" t="str">
        <f>VLOOKUP(C95,$C$564:$I$2155,2,0)</f>
        <v>SK BARBARA Chorzów</v>
      </c>
      <c r="E95" s="233" t="str">
        <f>VLOOKUP(C95,$C$564:$I$2155,3,0)</f>
        <v>m</v>
      </c>
      <c r="F95" s="233">
        <f>VLOOKUP(C95,$C$564:$I$2155,4,0)</f>
        <v>1</v>
      </c>
      <c r="G95" s="347">
        <v>12</v>
      </c>
      <c r="H95" s="471">
        <f>AL95</f>
        <v>44</v>
      </c>
      <c r="I95" s="166">
        <f>SUM(G95:H95)</f>
        <v>56</v>
      </c>
      <c r="J95" s="171">
        <f>M95+P95</f>
        <v>2116</v>
      </c>
      <c r="K95" s="9">
        <f>N95+Q95</f>
        <v>22</v>
      </c>
      <c r="L95" s="172">
        <f>O95+R95</f>
        <v>5</v>
      </c>
      <c r="M95" s="163">
        <v>1059</v>
      </c>
      <c r="N95" s="160">
        <v>9</v>
      </c>
      <c r="O95" s="161">
        <v>1</v>
      </c>
      <c r="P95" s="159">
        <v>1057</v>
      </c>
      <c r="Q95" s="160">
        <v>13</v>
      </c>
      <c r="R95" s="161">
        <v>4</v>
      </c>
      <c r="S95" s="347"/>
      <c r="T95" s="327">
        <v>42</v>
      </c>
      <c r="U95" s="26" t="s">
        <v>1311</v>
      </c>
      <c r="V95" s="331">
        <v>45</v>
      </c>
      <c r="W95" s="335" t="s">
        <v>1317</v>
      </c>
      <c r="X95" s="347">
        <v>12</v>
      </c>
      <c r="Y95" s="43"/>
      <c r="Z95" s="44"/>
      <c r="AA95" s="45"/>
      <c r="AB95" s="43"/>
      <c r="AC95" s="44"/>
      <c r="AD95" s="45"/>
      <c r="AE95" s="828">
        <v>23</v>
      </c>
      <c r="AF95" s="16"/>
      <c r="AG95" s="17"/>
      <c r="AH95" s="21"/>
      <c r="AI95" s="27"/>
      <c r="AJ95" s="326"/>
      <c r="AK95" s="300"/>
      <c r="AL95" s="307">
        <f t="shared" si="1"/>
        <v>44</v>
      </c>
      <c r="AS95" s="300"/>
      <c r="AT95" s="300"/>
    </row>
    <row r="96" spans="1:46" ht="13.5" customHeight="1">
      <c r="A96" s="7">
        <v>90</v>
      </c>
      <c r="B96" s="324">
        <v>171</v>
      </c>
      <c r="C96" s="487" t="s">
        <v>114</v>
      </c>
      <c r="D96" s="232" t="str">
        <f>VLOOKUP(C96,$C$564:$I$2155,2,0)</f>
        <v>BOMBAJKA Klimzowiec Chorzów</v>
      </c>
      <c r="E96" s="233" t="str">
        <f>VLOOKUP(C96,$C$564:$I$2155,3,0)</f>
        <v>m</v>
      </c>
      <c r="F96" s="233">
        <f>VLOOKUP(C96,$C$564:$I$2155,4,0)</f>
        <v>1</v>
      </c>
      <c r="G96" s="347">
        <v>11</v>
      </c>
      <c r="H96" s="471">
        <f>AL96</f>
        <v>44</v>
      </c>
      <c r="I96" s="166">
        <f>SUM(G96:H96)</f>
        <v>55</v>
      </c>
      <c r="J96" s="171">
        <f>M96+P96</f>
        <v>2101</v>
      </c>
      <c r="K96" s="9">
        <f>N96+Q96</f>
        <v>17</v>
      </c>
      <c r="L96" s="172">
        <f>O96+R96</f>
        <v>5</v>
      </c>
      <c r="M96" s="163">
        <v>1101</v>
      </c>
      <c r="N96" s="160">
        <v>4</v>
      </c>
      <c r="O96" s="161">
        <v>2</v>
      </c>
      <c r="P96" s="159">
        <v>1000</v>
      </c>
      <c r="Q96" s="160">
        <v>13</v>
      </c>
      <c r="R96" s="161">
        <v>3</v>
      </c>
      <c r="T96" s="10">
        <v>43</v>
      </c>
      <c r="U96" s="11" t="s">
        <v>1311</v>
      </c>
      <c r="V96" s="331">
        <v>46</v>
      </c>
      <c r="W96" s="335" t="s">
        <v>1317</v>
      </c>
      <c r="X96" s="347">
        <v>11</v>
      </c>
      <c r="Y96" s="43"/>
      <c r="Z96" s="44"/>
      <c r="AA96" s="45"/>
      <c r="AB96" s="43"/>
      <c r="AC96" s="44"/>
      <c r="AD96" s="45"/>
      <c r="AE96" s="829"/>
      <c r="AF96" s="352"/>
      <c r="AG96" s="329"/>
      <c r="AH96" s="332"/>
      <c r="AI96" s="336"/>
      <c r="AJ96" s="326"/>
      <c r="AK96" s="300"/>
      <c r="AL96" s="307">
        <f t="shared" si="1"/>
        <v>44</v>
      </c>
      <c r="AS96" s="300"/>
      <c r="AT96" s="300"/>
    </row>
    <row r="97" spans="1:46" ht="13.5" customHeight="1">
      <c r="A97" s="6">
        <v>91</v>
      </c>
      <c r="B97" s="324">
        <v>210</v>
      </c>
      <c r="C97" s="784" t="s">
        <v>385</v>
      </c>
      <c r="D97" s="232" t="str">
        <f>VLOOKUP(C97,$C$564:$I$2155,2,0)</f>
        <v>GKS DĄB Gaszowice</v>
      </c>
      <c r="E97" s="233" t="str">
        <f>VLOOKUP(C97,$C$564:$I$2155,3,0)</f>
        <v>s</v>
      </c>
      <c r="F97" s="233">
        <f>VLOOKUP(C97,$C$564:$I$2155,4,0)</f>
        <v>7</v>
      </c>
      <c r="G97" s="347">
        <v>10</v>
      </c>
      <c r="H97" s="471">
        <f>AL97</f>
        <v>42</v>
      </c>
      <c r="I97" s="166">
        <f>SUM(G97:H97)</f>
        <v>52</v>
      </c>
      <c r="J97" s="171">
        <f>M97+P97</f>
        <v>2096</v>
      </c>
      <c r="K97" s="9">
        <f>N97+Q97</f>
        <v>21</v>
      </c>
      <c r="L97" s="172">
        <f>O97+R97</f>
        <v>4</v>
      </c>
      <c r="M97" s="163">
        <v>904</v>
      </c>
      <c r="N97" s="160">
        <v>9</v>
      </c>
      <c r="O97" s="161">
        <v>2</v>
      </c>
      <c r="P97" s="159">
        <v>1192</v>
      </c>
      <c r="Q97" s="160">
        <v>12</v>
      </c>
      <c r="R97" s="161">
        <v>2</v>
      </c>
      <c r="T97" s="352">
        <v>53</v>
      </c>
      <c r="U97" s="329" t="s">
        <v>1318</v>
      </c>
      <c r="V97" s="332">
        <v>55</v>
      </c>
      <c r="W97" s="336" t="s">
        <v>1311</v>
      </c>
      <c r="X97" s="347">
        <v>10</v>
      </c>
      <c r="Y97" s="43"/>
      <c r="Z97" s="44"/>
      <c r="AA97" s="45"/>
      <c r="AB97" s="43"/>
      <c r="AC97" s="44"/>
      <c r="AD97" s="45"/>
      <c r="AE97" s="829"/>
      <c r="AF97" s="10"/>
      <c r="AG97" s="11"/>
      <c r="AH97" s="331"/>
      <c r="AI97" s="335"/>
      <c r="AJ97" s="326"/>
      <c r="AK97" s="300"/>
      <c r="AL97" s="307">
        <f t="shared" si="1"/>
        <v>42</v>
      </c>
      <c r="AS97" s="300"/>
      <c r="AT97" s="300"/>
    </row>
    <row r="98" spans="1:46" ht="13.5" customHeight="1">
      <c r="A98" s="7">
        <v>92</v>
      </c>
      <c r="B98" s="324">
        <v>133</v>
      </c>
      <c r="C98" s="784" t="s">
        <v>204</v>
      </c>
      <c r="D98" s="232" t="str">
        <f>VLOOKUP(C98,$C$564:$I$2155,2,0)</f>
        <v>DK  Rybnik-Chwałowice NSZZ SOLIDARNOŚĆ</v>
      </c>
      <c r="E98" s="233" t="str">
        <f>VLOOKUP(C98,$C$564:$I$2155,3,0)</f>
        <v>m</v>
      </c>
      <c r="F98" s="233">
        <f>VLOOKUP(C98,$C$564:$I$2155,4,0)</f>
        <v>3</v>
      </c>
      <c r="G98" s="347">
        <v>9</v>
      </c>
      <c r="H98" s="471">
        <f>AL98</f>
        <v>42</v>
      </c>
      <c r="I98" s="166">
        <f>SUM(G98:H98)</f>
        <v>51</v>
      </c>
      <c r="J98" s="171">
        <f>M98+P98</f>
        <v>2083</v>
      </c>
      <c r="K98" s="9">
        <f>N98+Q98</f>
        <v>19</v>
      </c>
      <c r="L98" s="172">
        <f>O98+R98</f>
        <v>2</v>
      </c>
      <c r="M98" s="163">
        <v>1330</v>
      </c>
      <c r="N98" s="160">
        <v>10</v>
      </c>
      <c r="O98" s="161">
        <v>0</v>
      </c>
      <c r="P98" s="159">
        <v>753</v>
      </c>
      <c r="Q98" s="160">
        <v>9</v>
      </c>
      <c r="R98" s="161">
        <v>2</v>
      </c>
      <c r="T98" s="16">
        <v>34</v>
      </c>
      <c r="U98" s="17" t="s">
        <v>1323</v>
      </c>
      <c r="V98" s="21">
        <v>35</v>
      </c>
      <c r="W98" s="27" t="s">
        <v>1318</v>
      </c>
      <c r="X98" s="347">
        <v>9</v>
      </c>
      <c r="Y98" s="43"/>
      <c r="Z98" s="44"/>
      <c r="AA98" s="45"/>
      <c r="AB98" s="43"/>
      <c r="AC98" s="44"/>
      <c r="AD98" s="45"/>
      <c r="AE98" s="830"/>
      <c r="AF98" s="328"/>
      <c r="AG98" s="330"/>
      <c r="AH98" s="328"/>
      <c r="AI98" s="338"/>
      <c r="AJ98" s="326"/>
      <c r="AK98" s="300"/>
      <c r="AL98" s="307">
        <f t="shared" si="1"/>
        <v>42</v>
      </c>
      <c r="AS98" s="300"/>
      <c r="AT98" s="300"/>
    </row>
    <row r="99" spans="1:46" ht="13.5" customHeight="1">
      <c r="A99" s="7">
        <v>93</v>
      </c>
      <c r="B99" s="324">
        <v>132</v>
      </c>
      <c r="C99" s="783" t="s">
        <v>1772</v>
      </c>
      <c r="D99" s="232" t="e">
        <f>VLOOKUP(C99,$C$564:$I$2155,2,0)</f>
        <v>#N/A</v>
      </c>
      <c r="E99" s="233" t="e">
        <f>VLOOKUP(C99,$C$564:$I$2155,3,0)</f>
        <v>#N/A</v>
      </c>
      <c r="F99" s="233" t="e">
        <f>VLOOKUP(C99,$C$564:$I$2155,4,0)</f>
        <v>#N/A</v>
      </c>
      <c r="G99" s="347">
        <v>8</v>
      </c>
      <c r="H99" s="471">
        <f>AL99</f>
        <v>42</v>
      </c>
      <c r="I99" s="166">
        <f>SUM(G99:H99)</f>
        <v>50</v>
      </c>
      <c r="J99" s="171">
        <f>M99+P99</f>
        <v>2082</v>
      </c>
      <c r="K99" s="9">
        <f>N99+Q99</f>
        <v>17</v>
      </c>
      <c r="L99" s="172">
        <f>O99+R99</f>
        <v>1</v>
      </c>
      <c r="M99" s="163">
        <v>1102</v>
      </c>
      <c r="N99" s="160">
        <v>9</v>
      </c>
      <c r="O99" s="161">
        <v>1</v>
      </c>
      <c r="P99" s="159">
        <v>980</v>
      </c>
      <c r="Q99" s="160">
        <v>8</v>
      </c>
      <c r="R99" s="161">
        <v>0</v>
      </c>
      <c r="T99" s="328">
        <v>33</v>
      </c>
      <c r="U99" s="330" t="s">
        <v>1317</v>
      </c>
      <c r="V99" s="328">
        <v>37</v>
      </c>
      <c r="W99" s="338" t="s">
        <v>1323</v>
      </c>
      <c r="X99" s="347">
        <v>8</v>
      </c>
      <c r="Y99" s="43"/>
      <c r="Z99" s="44"/>
      <c r="AA99" s="45"/>
      <c r="AB99" s="43"/>
      <c r="AC99" s="44"/>
      <c r="AD99" s="45"/>
      <c r="AE99" s="828">
        <v>24</v>
      </c>
      <c r="AF99" s="16"/>
      <c r="AG99" s="17"/>
      <c r="AH99" s="21"/>
      <c r="AI99" s="27"/>
      <c r="AJ99" s="326"/>
      <c r="AK99" s="300"/>
      <c r="AL99" s="307">
        <f t="shared" si="1"/>
        <v>42</v>
      </c>
      <c r="AS99" s="300"/>
      <c r="AT99" s="300"/>
    </row>
    <row r="100" spans="1:46" ht="13.5" customHeight="1">
      <c r="A100" s="6">
        <v>94</v>
      </c>
      <c r="B100" s="324">
        <v>175</v>
      </c>
      <c r="C100" s="800" t="s">
        <v>371</v>
      </c>
      <c r="D100" s="232" t="str">
        <f>VLOOKUP(C100,$C$564:$I$2155,2,0)</f>
        <v>AMICUS KWK STASZIC Katowice</v>
      </c>
      <c r="E100" s="233" t="str">
        <f>VLOOKUP(C100,$C$564:$I$2155,3,0)</f>
        <v>m</v>
      </c>
      <c r="F100" s="233">
        <f>VLOOKUP(C100,$C$564:$I$2155,4,0)</f>
        <v>1</v>
      </c>
      <c r="G100" s="347">
        <v>7</v>
      </c>
      <c r="H100" s="471">
        <f>AL100</f>
        <v>42</v>
      </c>
      <c r="I100" s="166">
        <f>SUM(G100:H100)</f>
        <v>49</v>
      </c>
      <c r="J100" s="171">
        <f>M100+P100</f>
        <v>2080</v>
      </c>
      <c r="K100" s="9">
        <f>N100+Q100</f>
        <v>22</v>
      </c>
      <c r="L100" s="172">
        <f>O100+R100</f>
        <v>4</v>
      </c>
      <c r="M100" s="163">
        <v>1144</v>
      </c>
      <c r="N100" s="160">
        <v>13</v>
      </c>
      <c r="O100" s="161">
        <v>2</v>
      </c>
      <c r="P100" s="159">
        <v>936</v>
      </c>
      <c r="Q100" s="160">
        <v>9</v>
      </c>
      <c r="R100" s="161">
        <v>2</v>
      </c>
      <c r="S100" s="41"/>
      <c r="T100" s="10">
        <v>44</v>
      </c>
      <c r="U100" s="11" t="s">
        <v>1311</v>
      </c>
      <c r="V100" s="331">
        <v>47</v>
      </c>
      <c r="W100" s="335" t="s">
        <v>1317</v>
      </c>
      <c r="X100" s="347">
        <v>7</v>
      </c>
      <c r="Y100" s="43"/>
      <c r="Z100" s="44"/>
      <c r="AA100" s="45"/>
      <c r="AB100" s="43"/>
      <c r="AC100" s="44"/>
      <c r="AD100" s="45"/>
      <c r="AE100" s="829"/>
      <c r="AF100" s="352"/>
      <c r="AG100" s="329"/>
      <c r="AH100" s="332"/>
      <c r="AI100" s="336"/>
      <c r="AJ100" s="326"/>
      <c r="AK100" s="300"/>
      <c r="AL100" s="307">
        <f t="shared" si="1"/>
        <v>42</v>
      </c>
      <c r="AS100" s="300"/>
      <c r="AT100" s="300"/>
    </row>
    <row r="101" spans="1:46" ht="13.5" customHeight="1">
      <c r="A101" s="7">
        <v>95</v>
      </c>
      <c r="B101" s="324">
        <v>124</v>
      </c>
      <c r="C101" s="783" t="s">
        <v>377</v>
      </c>
      <c r="D101" s="232" t="str">
        <f>VLOOKUP(C101,$C$564:$I$2155,2,0)</f>
        <v>SZOMBIERKI Bytom</v>
      </c>
      <c r="E101" s="233" t="str">
        <f>VLOOKUP(C101,$C$564:$I$2155,3,0)</f>
        <v>s</v>
      </c>
      <c r="F101" s="233">
        <f>VLOOKUP(C101,$C$564:$I$2155,4,0)</f>
        <v>4</v>
      </c>
      <c r="G101" s="347">
        <v>6</v>
      </c>
      <c r="H101" s="471">
        <f>AL101</f>
        <v>42</v>
      </c>
      <c r="I101" s="166">
        <f>SUM(G101:H101)</f>
        <v>48</v>
      </c>
      <c r="J101" s="171">
        <f>M101+P101</f>
        <v>2080</v>
      </c>
      <c r="K101" s="9">
        <f>N101+Q101</f>
        <v>19</v>
      </c>
      <c r="L101" s="172">
        <f>O101+R101</f>
        <v>1</v>
      </c>
      <c r="M101" s="163">
        <v>833</v>
      </c>
      <c r="N101" s="160">
        <v>9</v>
      </c>
      <c r="O101" s="161">
        <v>1</v>
      </c>
      <c r="P101" s="159">
        <v>1247</v>
      </c>
      <c r="Q101" s="160">
        <v>10</v>
      </c>
      <c r="R101" s="161">
        <v>0</v>
      </c>
      <c r="T101" s="328">
        <v>31</v>
      </c>
      <c r="U101" s="330" t="s">
        <v>1317</v>
      </c>
      <c r="V101" s="328">
        <v>35</v>
      </c>
      <c r="W101" s="338" t="s">
        <v>1323</v>
      </c>
      <c r="X101" s="347">
        <v>6</v>
      </c>
      <c r="Y101" s="43"/>
      <c r="Z101" s="44"/>
      <c r="AA101" s="45"/>
      <c r="AB101" s="43"/>
      <c r="AC101" s="44"/>
      <c r="AD101" s="45"/>
      <c r="AE101" s="829"/>
      <c r="AF101" s="10"/>
      <c r="AG101" s="11"/>
      <c r="AH101" s="331"/>
      <c r="AI101" s="335"/>
      <c r="AJ101" s="326"/>
      <c r="AK101" s="300"/>
      <c r="AL101" s="307">
        <f t="shared" si="1"/>
        <v>42</v>
      </c>
      <c r="AS101" s="300"/>
      <c r="AT101" s="300"/>
    </row>
    <row r="102" spans="1:46" ht="13.5" customHeight="1">
      <c r="A102" s="7">
        <v>96</v>
      </c>
      <c r="B102" s="324">
        <v>155</v>
      </c>
      <c r="C102" s="785" t="s">
        <v>117</v>
      </c>
      <c r="D102" s="232" t="str">
        <f>VLOOKUP(C102,$C$564:$I$2155,2,0)</f>
        <v>CHEMIK Siemianowice Śl.</v>
      </c>
      <c r="E102" s="233" t="str">
        <f>VLOOKUP(C102,$C$564:$I$2155,3,0)</f>
        <v>s</v>
      </c>
      <c r="F102" s="233">
        <f>VLOOKUP(C102,$C$564:$I$2155,4,0)</f>
        <v>1</v>
      </c>
      <c r="G102" s="347">
        <v>5</v>
      </c>
      <c r="H102" s="471">
        <f>AL102</f>
        <v>42</v>
      </c>
      <c r="I102" s="166">
        <f>SUM(G102:H102)</f>
        <v>47</v>
      </c>
      <c r="J102" s="171">
        <f>M102+P102</f>
        <v>2074</v>
      </c>
      <c r="K102" s="9">
        <f>N102+Q102</f>
        <v>24</v>
      </c>
      <c r="L102" s="172">
        <f>O102+R102</f>
        <v>3</v>
      </c>
      <c r="M102" s="163">
        <v>885</v>
      </c>
      <c r="N102" s="160">
        <v>10</v>
      </c>
      <c r="O102" s="161">
        <v>2</v>
      </c>
      <c r="P102" s="159">
        <v>1189</v>
      </c>
      <c r="Q102" s="160">
        <v>14</v>
      </c>
      <c r="R102" s="161">
        <v>1</v>
      </c>
      <c r="T102" s="10">
        <v>39</v>
      </c>
      <c r="U102" s="11" t="s">
        <v>1311</v>
      </c>
      <c r="V102" s="331">
        <v>42</v>
      </c>
      <c r="W102" s="335" t="s">
        <v>1317</v>
      </c>
      <c r="X102" s="347">
        <v>5</v>
      </c>
      <c r="Y102" s="43"/>
      <c r="Z102" s="44"/>
      <c r="AA102" s="45"/>
      <c r="AB102" s="43"/>
      <c r="AC102" s="44"/>
      <c r="AD102" s="45"/>
      <c r="AE102" s="830"/>
      <c r="AF102" s="328"/>
      <c r="AG102" s="330"/>
      <c r="AH102" s="333"/>
      <c r="AI102" s="337"/>
      <c r="AJ102" s="326"/>
      <c r="AK102" s="300"/>
      <c r="AL102" s="307">
        <f t="shared" si="1"/>
        <v>42</v>
      </c>
      <c r="AS102" s="300"/>
      <c r="AT102" s="300"/>
    </row>
    <row r="103" spans="1:46" ht="13.5" customHeight="1">
      <c r="A103" s="6">
        <v>97</v>
      </c>
      <c r="B103" s="324">
        <v>146</v>
      </c>
      <c r="C103" s="819" t="s">
        <v>967</v>
      </c>
      <c r="D103" s="232" t="str">
        <f>VLOOKUP(C103,$C$564:$I$2155,2,0)</f>
        <v>LECH Kędzierzyn-Koźle</v>
      </c>
      <c r="E103" s="233" t="str">
        <f>VLOOKUP(C103,$C$564:$I$2155,3,0)</f>
        <v>m</v>
      </c>
      <c r="F103" s="233">
        <f>VLOOKUP(C103,$C$564:$I$2155,4,0)</f>
        <v>5</v>
      </c>
      <c r="G103" s="347">
        <v>4</v>
      </c>
      <c r="H103" s="471">
        <f>AL103</f>
        <v>42</v>
      </c>
      <c r="I103" s="166">
        <f>SUM(G103:H103)</f>
        <v>46</v>
      </c>
      <c r="J103" s="171">
        <f>M103+P103</f>
        <v>2069</v>
      </c>
      <c r="K103" s="9">
        <f>N103+Q103</f>
        <v>22</v>
      </c>
      <c r="L103" s="172">
        <f>O103+R103</f>
        <v>3</v>
      </c>
      <c r="M103" s="163">
        <v>1100</v>
      </c>
      <c r="N103" s="160">
        <v>13</v>
      </c>
      <c r="O103" s="161">
        <v>2</v>
      </c>
      <c r="P103" s="159">
        <v>969</v>
      </c>
      <c r="Q103" s="160">
        <v>9</v>
      </c>
      <c r="R103" s="161">
        <v>1</v>
      </c>
      <c r="T103" s="352">
        <v>37</v>
      </c>
      <c r="U103" s="329" t="s">
        <v>1318</v>
      </c>
      <c r="V103" s="332">
        <v>39</v>
      </c>
      <c r="W103" s="336" t="s">
        <v>1311</v>
      </c>
      <c r="X103" s="347">
        <v>4</v>
      </c>
      <c r="Y103" s="43"/>
      <c r="Z103" s="44"/>
      <c r="AA103" s="45"/>
      <c r="AB103" s="43"/>
      <c r="AC103" s="44"/>
      <c r="AD103" s="45"/>
      <c r="AE103" s="828">
        <v>25</v>
      </c>
      <c r="AF103" s="16"/>
      <c r="AG103" s="17"/>
      <c r="AH103" s="21"/>
      <c r="AI103" s="27"/>
      <c r="AJ103" s="326"/>
      <c r="AK103" s="300"/>
      <c r="AL103" s="307">
        <f t="shared" si="1"/>
        <v>42</v>
      </c>
      <c r="AS103" s="300"/>
      <c r="AT103" s="300"/>
    </row>
    <row r="104" spans="1:46" ht="13.5" customHeight="1">
      <c r="A104" s="7">
        <v>98</v>
      </c>
      <c r="B104" s="324">
        <v>48</v>
      </c>
      <c r="C104" s="783" t="s">
        <v>527</v>
      </c>
      <c r="D104" s="232" t="str">
        <f>VLOOKUP(C104,$C$564:$I$2155,2,0)</f>
        <v>POKÓJ Ruda Śl.</v>
      </c>
      <c r="E104" s="233" t="str">
        <f>VLOOKUP(C104,$C$564:$I$2155,3,0)</f>
        <v>s</v>
      </c>
      <c r="F104" s="233">
        <f>VLOOKUP(C104,$C$564:$I$2155,4,0)</f>
        <v>4</v>
      </c>
      <c r="G104" s="347">
        <v>3</v>
      </c>
      <c r="H104" s="471">
        <f>AL104</f>
        <v>42</v>
      </c>
      <c r="I104" s="166">
        <f>SUM(G104:H104)</f>
        <v>45</v>
      </c>
      <c r="J104" s="171">
        <f>M104+P104</f>
        <v>2065</v>
      </c>
      <c r="K104" s="9">
        <f>N104+Q104</f>
        <v>24</v>
      </c>
      <c r="L104" s="172">
        <f>O104+R104</f>
        <v>6</v>
      </c>
      <c r="M104" s="163">
        <v>931</v>
      </c>
      <c r="N104" s="160">
        <v>10</v>
      </c>
      <c r="O104" s="161">
        <v>3</v>
      </c>
      <c r="P104" s="159">
        <v>1134</v>
      </c>
      <c r="Q104" s="160">
        <v>14</v>
      </c>
      <c r="R104" s="161">
        <v>3</v>
      </c>
      <c r="S104" s="41"/>
      <c r="T104" s="18">
        <v>12</v>
      </c>
      <c r="U104" s="19" t="s">
        <v>1317</v>
      </c>
      <c r="V104" s="333">
        <v>16</v>
      </c>
      <c r="W104" s="337" t="s">
        <v>1323</v>
      </c>
      <c r="X104" s="347">
        <v>3</v>
      </c>
      <c r="Y104" s="43"/>
      <c r="Z104" s="44"/>
      <c r="AA104" s="45"/>
      <c r="AB104" s="43"/>
      <c r="AC104" s="44"/>
      <c r="AD104" s="45"/>
      <c r="AE104" s="829"/>
      <c r="AF104" s="352"/>
      <c r="AG104" s="329"/>
      <c r="AH104" s="332"/>
      <c r="AI104" s="336"/>
      <c r="AJ104" s="326"/>
      <c r="AK104" s="300"/>
      <c r="AL104" s="307">
        <f t="shared" si="1"/>
        <v>42</v>
      </c>
      <c r="AS104" s="300"/>
      <c r="AT104" s="300"/>
    </row>
    <row r="105" spans="1:46" ht="13.5" customHeight="1">
      <c r="A105" s="7">
        <v>99</v>
      </c>
      <c r="B105" s="324">
        <v>154</v>
      </c>
      <c r="C105" s="819" t="s">
        <v>210</v>
      </c>
      <c r="D105" s="232" t="str">
        <f>VLOOKUP(C105,$C$564:$I$2155,2,0)</f>
        <v>Klub Skata Zajazd Krapkowice</v>
      </c>
      <c r="E105" s="233" t="str">
        <f>VLOOKUP(C105,$C$564:$I$2155,3,0)</f>
        <v>s</v>
      </c>
      <c r="F105" s="233">
        <f>VLOOKUP(C105,$C$564:$I$2155,4,0)</f>
        <v>5</v>
      </c>
      <c r="G105" s="347">
        <v>2</v>
      </c>
      <c r="H105" s="471">
        <f>AL105</f>
        <v>42</v>
      </c>
      <c r="I105" s="166">
        <f>SUM(G105:H105)</f>
        <v>44</v>
      </c>
      <c r="J105" s="171">
        <f>M105+P105</f>
        <v>2060</v>
      </c>
      <c r="K105" s="9">
        <f>N105+Q105</f>
        <v>18</v>
      </c>
      <c r="L105" s="172">
        <f>O105+R105</f>
        <v>1</v>
      </c>
      <c r="M105" s="163">
        <v>1409</v>
      </c>
      <c r="N105" s="160">
        <v>12</v>
      </c>
      <c r="O105" s="161">
        <v>0</v>
      </c>
      <c r="P105" s="159">
        <v>651</v>
      </c>
      <c r="Q105" s="160">
        <v>6</v>
      </c>
      <c r="R105" s="161">
        <v>1</v>
      </c>
      <c r="T105" s="352">
        <v>39</v>
      </c>
      <c r="U105" s="329" t="s">
        <v>1318</v>
      </c>
      <c r="V105" s="332">
        <v>41</v>
      </c>
      <c r="W105" s="336" t="s">
        <v>1311</v>
      </c>
      <c r="X105" s="347">
        <v>2</v>
      </c>
      <c r="Y105" s="43"/>
      <c r="Z105" s="44"/>
      <c r="AA105" s="45"/>
      <c r="AB105" s="43"/>
      <c r="AC105" s="44"/>
      <c r="AD105" s="45"/>
      <c r="AE105" s="829"/>
      <c r="AF105" s="10"/>
      <c r="AG105" s="11"/>
      <c r="AH105" s="331"/>
      <c r="AI105" s="335"/>
      <c r="AJ105" s="326"/>
      <c r="AK105" s="300"/>
      <c r="AL105" s="307">
        <f t="shared" si="1"/>
        <v>42</v>
      </c>
      <c r="AS105" s="300"/>
      <c r="AT105" s="300"/>
    </row>
    <row r="106" spans="1:46" ht="13.5" customHeight="1">
      <c r="A106" s="6">
        <v>100</v>
      </c>
      <c r="B106" s="324">
        <v>67</v>
      </c>
      <c r="C106" s="800" t="s">
        <v>163</v>
      </c>
      <c r="D106" s="232" t="str">
        <f>VLOOKUP(C106,$C$564:$I$2155,2,0)</f>
        <v>MDK Zawodzie</v>
      </c>
      <c r="E106" s="233" t="str">
        <f>VLOOKUP(C106,$C$564:$I$2155,3,0)</f>
        <v>s</v>
      </c>
      <c r="F106" s="233">
        <f>VLOOKUP(C106,$C$564:$I$2155,4,0)</f>
        <v>1</v>
      </c>
      <c r="G106" s="347">
        <v>1</v>
      </c>
      <c r="H106" s="471">
        <f>AL106</f>
        <v>42</v>
      </c>
      <c r="I106" s="166">
        <f>SUM(G106:H106)</f>
        <v>43</v>
      </c>
      <c r="J106" s="171">
        <f>M106+P106</f>
        <v>2056</v>
      </c>
      <c r="K106" s="9">
        <f>N106+Q106</f>
        <v>26</v>
      </c>
      <c r="L106" s="172">
        <f>O106+R106</f>
        <v>5</v>
      </c>
      <c r="M106" s="163">
        <v>1045</v>
      </c>
      <c r="N106" s="160">
        <v>15</v>
      </c>
      <c r="O106" s="161">
        <v>4</v>
      </c>
      <c r="P106" s="159">
        <v>1011</v>
      </c>
      <c r="Q106" s="160">
        <v>11</v>
      </c>
      <c r="R106" s="161">
        <v>1</v>
      </c>
      <c r="T106" s="10">
        <v>17</v>
      </c>
      <c r="U106" s="11" t="s">
        <v>1311</v>
      </c>
      <c r="V106" s="331">
        <v>20</v>
      </c>
      <c r="W106" s="335" t="s">
        <v>1317</v>
      </c>
      <c r="X106" s="347">
        <v>1</v>
      </c>
      <c r="Y106" s="43"/>
      <c r="Z106" s="44"/>
      <c r="AA106" s="45"/>
      <c r="AB106" s="43"/>
      <c r="AC106" s="44"/>
      <c r="AD106" s="45"/>
      <c r="AE106" s="830"/>
      <c r="AF106" s="328"/>
      <c r="AG106" s="330"/>
      <c r="AH106" s="328"/>
      <c r="AI106" s="338"/>
      <c r="AJ106" s="326"/>
      <c r="AK106" s="300"/>
      <c r="AL106" s="307">
        <f t="shared" si="1"/>
        <v>42</v>
      </c>
      <c r="AS106" s="300"/>
      <c r="AT106" s="300"/>
    </row>
    <row r="107" spans="1:46" ht="13.5" customHeight="1">
      <c r="A107" s="7">
        <v>101</v>
      </c>
      <c r="B107" s="324">
        <v>13</v>
      </c>
      <c r="C107" s="782" t="s">
        <v>1487</v>
      </c>
      <c r="D107" s="232" t="str">
        <f>VLOOKUP(C107,$C$564:$I$2155,2,0)</f>
        <v>WALET Pawłowice</v>
      </c>
      <c r="E107" s="233" t="str">
        <f>VLOOKUP(C107,$C$564:$I$2155,3,0)</f>
        <v>m</v>
      </c>
      <c r="F107" s="233">
        <f>VLOOKUP(C107,$C$564:$I$2155,4,0)</f>
        <v>3</v>
      </c>
      <c r="G107" s="347"/>
      <c r="H107" s="471">
        <f>AL107</f>
        <v>42</v>
      </c>
      <c r="I107" s="166">
        <f>SUM(G107:H107)</f>
        <v>42</v>
      </c>
      <c r="J107" s="171">
        <f>M107+P107</f>
        <v>2055</v>
      </c>
      <c r="K107" s="9">
        <f>N107+Q107</f>
        <v>21</v>
      </c>
      <c r="L107" s="172">
        <f>O107+R107</f>
        <v>3</v>
      </c>
      <c r="M107" s="163">
        <v>965</v>
      </c>
      <c r="N107" s="160">
        <v>13</v>
      </c>
      <c r="O107" s="161">
        <v>3</v>
      </c>
      <c r="P107" s="159">
        <v>1090</v>
      </c>
      <c r="Q107" s="160">
        <v>8</v>
      </c>
      <c r="R107" s="161">
        <v>0</v>
      </c>
      <c r="T107" s="21">
        <v>4</v>
      </c>
      <c r="U107" s="22" t="s">
        <v>1323</v>
      </c>
      <c r="V107" s="21">
        <v>5</v>
      </c>
      <c r="W107" s="27" t="s">
        <v>1318</v>
      </c>
      <c r="X107" s="347">
        <v>0</v>
      </c>
      <c r="Y107" s="43"/>
      <c r="Z107" s="44"/>
      <c r="AA107" s="45"/>
      <c r="AB107" s="43"/>
      <c r="AC107" s="44"/>
      <c r="AD107" s="45"/>
      <c r="AE107" s="828">
        <v>26</v>
      </c>
      <c r="AF107" s="16"/>
      <c r="AG107" s="17"/>
      <c r="AH107" s="21"/>
      <c r="AI107" s="27"/>
      <c r="AJ107" s="326"/>
      <c r="AK107" s="300"/>
      <c r="AL107" s="307">
        <f t="shared" si="1"/>
        <v>42</v>
      </c>
      <c r="AS107" s="300"/>
      <c r="AT107" s="300"/>
    </row>
    <row r="108" spans="1:46" ht="13.5" customHeight="1">
      <c r="A108" s="7">
        <v>102</v>
      </c>
      <c r="B108" s="324">
        <v>169</v>
      </c>
      <c r="C108" s="782" t="s">
        <v>418</v>
      </c>
      <c r="D108" s="232" t="str">
        <f>VLOOKUP(C108,$C$564:$I$2155,2,0)</f>
        <v>ISKRA Rybnik</v>
      </c>
      <c r="E108" s="233" t="str">
        <f>VLOOKUP(C108,$C$564:$I$2155,3,0)</f>
        <v>s</v>
      </c>
      <c r="F108" s="233">
        <f>VLOOKUP(C108,$C$564:$I$2155,4,0)</f>
        <v>3</v>
      </c>
      <c r="G108" s="472"/>
      <c r="H108" s="471">
        <f>AL108</f>
        <v>40</v>
      </c>
      <c r="I108" s="166">
        <f>SUM(G108:H108)</f>
        <v>40</v>
      </c>
      <c r="J108" s="171">
        <f>M108+P108</f>
        <v>2049</v>
      </c>
      <c r="K108" s="9">
        <f>N108+Q108</f>
        <v>20</v>
      </c>
      <c r="L108" s="172">
        <f>O108+R108</f>
        <v>2</v>
      </c>
      <c r="M108" s="163">
        <v>873</v>
      </c>
      <c r="N108" s="160">
        <v>9</v>
      </c>
      <c r="O108" s="161">
        <v>0</v>
      </c>
      <c r="P108" s="159">
        <v>1176</v>
      </c>
      <c r="Q108" s="160">
        <v>11</v>
      </c>
      <c r="R108" s="161">
        <v>2</v>
      </c>
      <c r="S108" s="41"/>
      <c r="T108" s="16">
        <v>43</v>
      </c>
      <c r="U108" s="17" t="s">
        <v>1323</v>
      </c>
      <c r="V108" s="21">
        <v>44</v>
      </c>
      <c r="W108" s="27" t="s">
        <v>1318</v>
      </c>
      <c r="X108" s="347"/>
      <c r="Y108" s="43"/>
      <c r="Z108" s="44"/>
      <c r="AA108" s="45"/>
      <c r="AB108" s="43"/>
      <c r="AC108" s="44"/>
      <c r="AD108" s="45"/>
      <c r="AE108" s="829"/>
      <c r="AF108" s="352"/>
      <c r="AG108" s="329"/>
      <c r="AH108" s="332"/>
      <c r="AI108" s="336"/>
      <c r="AJ108" s="326"/>
      <c r="AK108" s="300"/>
      <c r="AL108" s="307">
        <f t="shared" si="1"/>
        <v>40</v>
      </c>
      <c r="AS108" s="300"/>
      <c r="AT108" s="300"/>
    </row>
    <row r="109" spans="1:46" ht="13.5" customHeight="1">
      <c r="A109" s="6">
        <v>103</v>
      </c>
      <c r="B109" s="324">
        <v>108</v>
      </c>
      <c r="C109" s="821" t="s">
        <v>234</v>
      </c>
      <c r="D109" s="232" t="str">
        <f>VLOOKUP(C109,$C$564:$I$2155,2,0)</f>
        <v>Skat Klub RSM Ruda Śl.</v>
      </c>
      <c r="E109" s="233" t="str">
        <f>VLOOKUP(C109,$C$564:$I$2155,3,0)</f>
        <v>s</v>
      </c>
      <c r="F109" s="233">
        <f>VLOOKUP(C109,$C$564:$I$2155,4,0)</f>
        <v>4</v>
      </c>
      <c r="G109" s="163"/>
      <c r="H109" s="471">
        <f>AL109</f>
        <v>40</v>
      </c>
      <c r="I109" s="166">
        <f>SUM(G109:H109)</f>
        <v>40</v>
      </c>
      <c r="J109" s="171">
        <f>M109+P109</f>
        <v>2048</v>
      </c>
      <c r="K109" s="9">
        <f>N109+Q109</f>
        <v>21</v>
      </c>
      <c r="L109" s="172">
        <f>O109+R109</f>
        <v>5</v>
      </c>
      <c r="M109" s="163">
        <v>1018</v>
      </c>
      <c r="N109" s="160">
        <v>11</v>
      </c>
      <c r="O109" s="161">
        <v>2</v>
      </c>
      <c r="P109" s="159">
        <v>1030</v>
      </c>
      <c r="Q109" s="160">
        <v>10</v>
      </c>
      <c r="R109" s="161">
        <v>3</v>
      </c>
      <c r="T109" s="328">
        <v>27</v>
      </c>
      <c r="U109" s="330" t="s">
        <v>1317</v>
      </c>
      <c r="V109" s="328">
        <v>31</v>
      </c>
      <c r="W109" s="338" t="s">
        <v>1323</v>
      </c>
      <c r="X109" s="347"/>
      <c r="Y109" s="43"/>
      <c r="Z109" s="44"/>
      <c r="AA109" s="45"/>
      <c r="AB109" s="43"/>
      <c r="AC109" s="44"/>
      <c r="AD109" s="45"/>
      <c r="AE109" s="829"/>
      <c r="AF109" s="10"/>
      <c r="AG109" s="11"/>
      <c r="AH109" s="331"/>
      <c r="AI109" s="335"/>
      <c r="AJ109" s="326"/>
      <c r="AK109" s="300"/>
      <c r="AL109" s="307">
        <f t="shared" si="1"/>
        <v>40</v>
      </c>
      <c r="AS109" s="300"/>
      <c r="AT109" s="300"/>
    </row>
    <row r="110" spans="1:46" ht="13.5" customHeight="1">
      <c r="A110" s="7">
        <v>104</v>
      </c>
      <c r="B110" s="324">
        <v>71</v>
      </c>
      <c r="C110" s="803" t="s">
        <v>168</v>
      </c>
      <c r="D110" s="232" t="str">
        <f>VLOOKUP(C110,$C$564:$I$2155,2,0)</f>
        <v>GÓRNIK Wesoła</v>
      </c>
      <c r="E110" s="233" t="str">
        <f>VLOOKUP(C110,$C$564:$I$2155,3,0)</f>
        <v>m</v>
      </c>
      <c r="F110" s="233">
        <f>VLOOKUP(C110,$C$564:$I$2155,4,0)</f>
        <v>1</v>
      </c>
      <c r="G110" s="472"/>
      <c r="H110" s="471">
        <f>AL110</f>
        <v>40</v>
      </c>
      <c r="I110" s="166">
        <f>SUM(G110:H110)</f>
        <v>40</v>
      </c>
      <c r="J110" s="171">
        <f>M110+P110</f>
        <v>2046</v>
      </c>
      <c r="K110" s="9">
        <f>N110+Q110</f>
        <v>20</v>
      </c>
      <c r="L110" s="172">
        <f>O110+R110</f>
        <v>4</v>
      </c>
      <c r="M110" s="163">
        <v>1104</v>
      </c>
      <c r="N110" s="160">
        <v>10</v>
      </c>
      <c r="O110" s="161">
        <v>2</v>
      </c>
      <c r="P110" s="159">
        <v>942</v>
      </c>
      <c r="Q110" s="160">
        <v>10</v>
      </c>
      <c r="R110" s="161">
        <v>2</v>
      </c>
      <c r="T110" s="10">
        <v>18</v>
      </c>
      <c r="U110" s="11" t="s">
        <v>1311</v>
      </c>
      <c r="V110" s="331">
        <v>21</v>
      </c>
      <c r="W110" s="335" t="s">
        <v>1317</v>
      </c>
      <c r="X110" s="347"/>
      <c r="Y110" s="43"/>
      <c r="Z110" s="44"/>
      <c r="AA110" s="45"/>
      <c r="AB110" s="43"/>
      <c r="AC110" s="44"/>
      <c r="AD110" s="45"/>
      <c r="AE110" s="830"/>
      <c r="AF110" s="328"/>
      <c r="AG110" s="330"/>
      <c r="AH110" s="333"/>
      <c r="AI110" s="337"/>
      <c r="AJ110" s="326"/>
      <c r="AK110" s="300"/>
      <c r="AL110" s="307">
        <f t="shared" si="1"/>
        <v>40</v>
      </c>
      <c r="AS110" s="300"/>
      <c r="AT110" s="300"/>
    </row>
    <row r="111" spans="1:46" ht="13.5" customHeight="1">
      <c r="A111" s="7">
        <v>105</v>
      </c>
      <c r="B111" s="324">
        <v>313</v>
      </c>
      <c r="C111" s="473" t="s">
        <v>1196</v>
      </c>
      <c r="D111" s="232" t="str">
        <f>VLOOKUP(C111,$C$564:$I$2155,2,0)</f>
        <v>ZAGŁOBA Tychy</v>
      </c>
      <c r="E111" s="233" t="str">
        <f>VLOOKUP(C111,$C$564:$I$2155,3,0)</f>
        <v>s</v>
      </c>
      <c r="F111" s="233">
        <f>VLOOKUP(C111,$C$564:$I$2155,4,0)</f>
        <v>10</v>
      </c>
      <c r="G111" s="163"/>
      <c r="H111" s="471">
        <f>AL111</f>
        <v>40</v>
      </c>
      <c r="I111" s="166">
        <f>SUM(G111:H111)</f>
        <v>40</v>
      </c>
      <c r="J111" s="171">
        <f>M111+P111</f>
        <v>2045</v>
      </c>
      <c r="K111" s="9">
        <f>N111+Q111</f>
        <v>24</v>
      </c>
      <c r="L111" s="172">
        <f>O111+R111</f>
        <v>5</v>
      </c>
      <c r="M111" s="163">
        <v>803</v>
      </c>
      <c r="N111" s="160">
        <v>10</v>
      </c>
      <c r="O111" s="161">
        <v>3</v>
      </c>
      <c r="P111" s="159">
        <v>1242</v>
      </c>
      <c r="Q111" s="160">
        <v>14</v>
      </c>
      <c r="R111" s="161">
        <v>2</v>
      </c>
      <c r="T111" s="21">
        <v>79</v>
      </c>
      <c r="U111" s="22" t="s">
        <v>1323</v>
      </c>
      <c r="V111" s="21">
        <v>80</v>
      </c>
      <c r="W111" s="27" t="s">
        <v>1318</v>
      </c>
      <c r="X111" s="347"/>
      <c r="Y111" s="43"/>
      <c r="Z111" s="44"/>
      <c r="AA111" s="45"/>
      <c r="AB111" s="43"/>
      <c r="AC111" s="44"/>
      <c r="AD111" s="45"/>
      <c r="AE111" s="828">
        <v>27</v>
      </c>
      <c r="AF111" s="16"/>
      <c r="AG111" s="17"/>
      <c r="AH111" s="21"/>
      <c r="AI111" s="27"/>
      <c r="AJ111" s="326"/>
      <c r="AK111" s="300"/>
      <c r="AL111" s="307">
        <f t="shared" si="1"/>
        <v>40</v>
      </c>
      <c r="AS111" s="300"/>
      <c r="AT111" s="300"/>
    </row>
    <row r="112" spans="1:46" ht="13.5" customHeight="1">
      <c r="A112" s="6">
        <v>106</v>
      </c>
      <c r="B112" s="324">
        <v>8</v>
      </c>
      <c r="C112" s="473" t="s">
        <v>186</v>
      </c>
      <c r="D112" s="232" t="str">
        <f>VLOOKUP(C112,$C$564:$I$2155,2,0)</f>
        <v>LKS JEDNOŚĆ 32 Przyszowice</v>
      </c>
      <c r="E112" s="233" t="str">
        <f>VLOOKUP(C112,$C$564:$I$2155,3,0)</f>
        <v>s</v>
      </c>
      <c r="F112" s="233">
        <f>VLOOKUP(C112,$C$564:$I$2155,4,0)</f>
        <v>4</v>
      </c>
      <c r="G112" s="163"/>
      <c r="H112" s="471">
        <f>AL112</f>
        <v>40</v>
      </c>
      <c r="I112" s="166">
        <f>SUM(G112:H112)</f>
        <v>40</v>
      </c>
      <c r="J112" s="171">
        <f>M112+P112</f>
        <v>2043</v>
      </c>
      <c r="K112" s="9">
        <f>N112+Q112</f>
        <v>19</v>
      </c>
      <c r="L112" s="172">
        <f>O112+R112</f>
        <v>3</v>
      </c>
      <c r="M112" s="163">
        <v>949</v>
      </c>
      <c r="N112" s="160">
        <v>8</v>
      </c>
      <c r="O112" s="161">
        <v>1</v>
      </c>
      <c r="P112" s="159">
        <v>1094</v>
      </c>
      <c r="Q112" s="160">
        <v>11</v>
      </c>
      <c r="R112" s="161">
        <v>2</v>
      </c>
      <c r="T112" s="18">
        <v>2</v>
      </c>
      <c r="U112" s="19" t="s">
        <v>1317</v>
      </c>
      <c r="V112" s="333">
        <v>6</v>
      </c>
      <c r="W112" s="337" t="s">
        <v>1323</v>
      </c>
      <c r="X112" s="347"/>
      <c r="Y112" s="43"/>
      <c r="Z112" s="44"/>
      <c r="AA112" s="45"/>
      <c r="AB112" s="43"/>
      <c r="AC112" s="44"/>
      <c r="AD112" s="45"/>
      <c r="AE112" s="829"/>
      <c r="AF112" s="352"/>
      <c r="AG112" s="329"/>
      <c r="AH112" s="332"/>
      <c r="AI112" s="336"/>
      <c r="AJ112" s="326"/>
      <c r="AK112" s="300"/>
      <c r="AL112" s="307">
        <f t="shared" si="1"/>
        <v>40</v>
      </c>
      <c r="AS112" s="300"/>
      <c r="AT112" s="300"/>
    </row>
    <row r="113" spans="1:46" ht="13.5" customHeight="1">
      <c r="A113" s="7">
        <v>107</v>
      </c>
      <c r="B113" s="324">
        <v>25</v>
      </c>
      <c r="C113" s="484" t="s">
        <v>59</v>
      </c>
      <c r="D113" s="232" t="str">
        <f>VLOOKUP(C113,$C$564:$I$2155,2,0)</f>
        <v>WISUS Żory</v>
      </c>
      <c r="E113" s="233" t="str">
        <f>VLOOKUP(C113,$C$564:$I$2155,3,0)</f>
        <v>s</v>
      </c>
      <c r="F113" s="233">
        <f>VLOOKUP(C113,$C$564:$I$2155,4,0)</f>
        <v>3</v>
      </c>
      <c r="G113" s="163"/>
      <c r="H113" s="471">
        <f>AL113</f>
        <v>40</v>
      </c>
      <c r="I113" s="166">
        <f>SUM(G113:H113)</f>
        <v>40</v>
      </c>
      <c r="J113" s="171">
        <f>M113+P113</f>
        <v>2034</v>
      </c>
      <c r="K113" s="9">
        <f>N113+Q113</f>
        <v>24</v>
      </c>
      <c r="L113" s="172">
        <f>O113+R113</f>
        <v>7</v>
      </c>
      <c r="M113" s="163">
        <v>896</v>
      </c>
      <c r="N113" s="160">
        <v>12</v>
      </c>
      <c r="O113" s="161">
        <v>4</v>
      </c>
      <c r="P113" s="159">
        <v>1138</v>
      </c>
      <c r="Q113" s="160">
        <v>12</v>
      </c>
      <c r="R113" s="161">
        <v>3</v>
      </c>
      <c r="T113" s="328">
        <v>7</v>
      </c>
      <c r="U113" s="330" t="s">
        <v>1323</v>
      </c>
      <c r="V113" s="328">
        <v>8</v>
      </c>
      <c r="W113" s="338" t="s">
        <v>1318</v>
      </c>
      <c r="X113" s="347"/>
      <c r="Y113" s="43"/>
      <c r="Z113" s="44"/>
      <c r="AA113" s="45"/>
      <c r="AB113" s="43"/>
      <c r="AC113" s="44"/>
      <c r="AD113" s="45"/>
      <c r="AE113" s="829"/>
      <c r="AF113" s="10"/>
      <c r="AG113" s="11"/>
      <c r="AH113" s="331"/>
      <c r="AI113" s="335"/>
      <c r="AJ113" s="326"/>
      <c r="AK113" s="300"/>
      <c r="AL113" s="307">
        <f t="shared" si="1"/>
        <v>40</v>
      </c>
      <c r="AS113" s="300"/>
      <c r="AT113" s="300"/>
    </row>
    <row r="114" spans="1:46" ht="13.5" customHeight="1">
      <c r="A114" s="7">
        <v>108</v>
      </c>
      <c r="B114" s="324">
        <v>12</v>
      </c>
      <c r="C114" s="20" t="s">
        <v>1764</v>
      </c>
      <c r="D114" s="232" t="e">
        <f>VLOOKUP(C114,$C$564:$I$2155,2,0)</f>
        <v>#N/A</v>
      </c>
      <c r="E114" s="233" t="e">
        <f>VLOOKUP(C114,$C$564:$I$2155,3,0)</f>
        <v>#N/A</v>
      </c>
      <c r="F114" s="233" t="e">
        <f>VLOOKUP(C114,$C$564:$I$2155,4,0)</f>
        <v>#N/A</v>
      </c>
      <c r="G114" s="163"/>
      <c r="H114" s="471">
        <f>AL114</f>
        <v>40</v>
      </c>
      <c r="I114" s="166">
        <f>SUM(G114:H114)</f>
        <v>40</v>
      </c>
      <c r="J114" s="171">
        <f>M114+P114</f>
        <v>2033</v>
      </c>
      <c r="K114" s="9">
        <f>N114+Q114</f>
        <v>23</v>
      </c>
      <c r="L114" s="172">
        <f>O114+R114</f>
        <v>4</v>
      </c>
      <c r="M114" s="163">
        <v>1457</v>
      </c>
      <c r="N114" s="160">
        <v>15</v>
      </c>
      <c r="O114" s="161">
        <v>1</v>
      </c>
      <c r="P114" s="159">
        <v>576</v>
      </c>
      <c r="Q114" s="160">
        <v>8</v>
      </c>
      <c r="R114" s="161">
        <v>3</v>
      </c>
      <c r="T114" s="18">
        <v>3</v>
      </c>
      <c r="U114" s="19" t="s">
        <v>1317</v>
      </c>
      <c r="V114" s="328">
        <v>7</v>
      </c>
      <c r="W114" s="338" t="s">
        <v>1323</v>
      </c>
      <c r="X114" s="347"/>
      <c r="Y114" s="43"/>
      <c r="Z114" s="44"/>
      <c r="AA114" s="45"/>
      <c r="AB114" s="43"/>
      <c r="AC114" s="44"/>
      <c r="AD114" s="45"/>
      <c r="AE114" s="830"/>
      <c r="AF114" s="328"/>
      <c r="AG114" s="330"/>
      <c r="AH114" s="328"/>
      <c r="AI114" s="338"/>
      <c r="AJ114" s="326"/>
      <c r="AK114" s="300"/>
      <c r="AL114" s="307">
        <f t="shared" si="1"/>
        <v>40</v>
      </c>
      <c r="AS114" s="300"/>
      <c r="AT114" s="300"/>
    </row>
    <row r="115" spans="1:46" ht="13.5" customHeight="1">
      <c r="A115" s="6">
        <v>109</v>
      </c>
      <c r="B115" s="324">
        <v>17</v>
      </c>
      <c r="C115" s="484" t="s">
        <v>183</v>
      </c>
      <c r="D115" s="232" t="str">
        <f>VLOOKUP(C115,$C$564:$I$2155,2,0)</f>
        <v>FLOREK Świętochłowice</v>
      </c>
      <c r="E115" s="233" t="str">
        <f>VLOOKUP(C115,$C$564:$I$2155,3,0)</f>
        <v>m</v>
      </c>
      <c r="F115" s="233">
        <f>VLOOKUP(C115,$C$564:$I$2155,4,0)</f>
        <v>1</v>
      </c>
      <c r="G115" s="472"/>
      <c r="H115" s="471">
        <f>AL115</f>
        <v>40</v>
      </c>
      <c r="I115" s="166">
        <f>SUM(G115:H115)</f>
        <v>40</v>
      </c>
      <c r="J115" s="171">
        <f>M115+P115</f>
        <v>2033</v>
      </c>
      <c r="K115" s="9">
        <f>N115+Q115</f>
        <v>20</v>
      </c>
      <c r="L115" s="172">
        <f>O115+R115</f>
        <v>3</v>
      </c>
      <c r="M115" s="163">
        <v>1247</v>
      </c>
      <c r="N115" s="160">
        <v>11</v>
      </c>
      <c r="O115" s="161">
        <v>0</v>
      </c>
      <c r="P115" s="159">
        <v>786</v>
      </c>
      <c r="Q115" s="160">
        <v>9</v>
      </c>
      <c r="R115" s="161">
        <v>3</v>
      </c>
      <c r="T115" s="21">
        <v>5</v>
      </c>
      <c r="U115" s="22" t="s">
        <v>1323</v>
      </c>
      <c r="V115" s="21">
        <v>6</v>
      </c>
      <c r="W115" s="27" t="s">
        <v>1318</v>
      </c>
      <c r="X115" s="347"/>
      <c r="Y115" s="43"/>
      <c r="Z115" s="44"/>
      <c r="AA115" s="45"/>
      <c r="AB115" s="43"/>
      <c r="AC115" s="44"/>
      <c r="AD115" s="45"/>
      <c r="AE115" s="828">
        <v>28</v>
      </c>
      <c r="AF115" s="16"/>
      <c r="AG115" s="17"/>
      <c r="AH115" s="21"/>
      <c r="AI115" s="27"/>
      <c r="AJ115" s="326"/>
      <c r="AK115" s="300"/>
      <c r="AL115" s="307">
        <f t="shared" si="1"/>
        <v>40</v>
      </c>
      <c r="AS115" s="300"/>
      <c r="AT115" s="300"/>
    </row>
    <row r="116" spans="1:46" ht="13.5" customHeight="1">
      <c r="A116" s="7">
        <v>110</v>
      </c>
      <c r="B116" s="324">
        <v>116</v>
      </c>
      <c r="C116" s="786" t="s">
        <v>380</v>
      </c>
      <c r="D116" s="232" t="str">
        <f>VLOOKUP(C116,$C$564:$I$2155,2,0)</f>
        <v>Skat Klub RSM Ruda Śl.</v>
      </c>
      <c r="E116" s="233" t="str">
        <f>VLOOKUP(C116,$C$564:$I$2155,3,0)</f>
        <v>s</v>
      </c>
      <c r="F116" s="233">
        <f>VLOOKUP(C116,$C$564:$I$2155,4,0)</f>
        <v>4</v>
      </c>
      <c r="G116" s="472"/>
      <c r="H116" s="471">
        <f>AL116</f>
        <v>40</v>
      </c>
      <c r="I116" s="166">
        <f>SUM(G116:H116)</f>
        <v>40</v>
      </c>
      <c r="J116" s="171">
        <f>M116+P116</f>
        <v>2032</v>
      </c>
      <c r="K116" s="9">
        <f>N116+Q116</f>
        <v>18</v>
      </c>
      <c r="L116" s="172">
        <f>O116+R116</f>
        <v>1</v>
      </c>
      <c r="M116" s="163">
        <v>1022</v>
      </c>
      <c r="N116" s="160">
        <v>8</v>
      </c>
      <c r="O116" s="161">
        <v>0</v>
      </c>
      <c r="P116" s="159">
        <v>1010</v>
      </c>
      <c r="Q116" s="160">
        <v>10</v>
      </c>
      <c r="R116" s="161">
        <v>1</v>
      </c>
      <c r="T116" s="18">
        <v>29</v>
      </c>
      <c r="U116" s="19" t="s">
        <v>1317</v>
      </c>
      <c r="V116" s="328">
        <v>33</v>
      </c>
      <c r="W116" s="338" t="s">
        <v>1323</v>
      </c>
      <c r="X116" s="347"/>
      <c r="Y116" s="43"/>
      <c r="Z116" s="44"/>
      <c r="AA116" s="45"/>
      <c r="AB116" s="43"/>
      <c r="AC116" s="44"/>
      <c r="AD116" s="45"/>
      <c r="AE116" s="829"/>
      <c r="AF116" s="352"/>
      <c r="AG116" s="329"/>
      <c r="AH116" s="332"/>
      <c r="AI116" s="336"/>
      <c r="AJ116" s="326"/>
      <c r="AK116" s="300"/>
      <c r="AL116" s="307">
        <f t="shared" si="1"/>
        <v>40</v>
      </c>
      <c r="AS116" s="300"/>
      <c r="AT116" s="300"/>
    </row>
    <row r="117" spans="1:46" ht="13.5" customHeight="1">
      <c r="A117" s="7">
        <v>111</v>
      </c>
      <c r="B117" s="324">
        <v>186</v>
      </c>
      <c r="C117" s="484" t="s">
        <v>127</v>
      </c>
      <c r="D117" s="232" t="str">
        <f>VLOOKUP(C117,$C$564:$I$2155,2,0)</f>
        <v>LKS Górki Śl.</v>
      </c>
      <c r="E117" s="233" t="str">
        <f>VLOOKUP(C117,$C$564:$I$2155,3,0)</f>
        <v>s</v>
      </c>
      <c r="F117" s="233">
        <f>VLOOKUP(C117,$C$564:$I$2155,4,0)</f>
        <v>7</v>
      </c>
      <c r="G117" s="163"/>
      <c r="H117" s="471">
        <f>AL117</f>
        <v>40</v>
      </c>
      <c r="I117" s="166">
        <f>SUM(G117:H117)</f>
        <v>40</v>
      </c>
      <c r="J117" s="171">
        <f>M117+P117</f>
        <v>2028</v>
      </c>
      <c r="K117" s="9">
        <f>N117+Q117</f>
        <v>20</v>
      </c>
      <c r="L117" s="172">
        <f>O117+R117</f>
        <v>4</v>
      </c>
      <c r="M117" s="163">
        <v>1110</v>
      </c>
      <c r="N117" s="160">
        <v>11</v>
      </c>
      <c r="O117" s="161">
        <v>3</v>
      </c>
      <c r="P117" s="159">
        <v>918</v>
      </c>
      <c r="Q117" s="160">
        <v>9</v>
      </c>
      <c r="R117" s="161">
        <v>1</v>
      </c>
      <c r="T117" s="352">
        <v>47</v>
      </c>
      <c r="U117" s="329" t="s">
        <v>1318</v>
      </c>
      <c r="V117" s="332">
        <v>49</v>
      </c>
      <c r="W117" s="336" t="s">
        <v>1311</v>
      </c>
      <c r="X117" s="347"/>
      <c r="Y117" s="43"/>
      <c r="Z117" s="44"/>
      <c r="AA117" s="45"/>
      <c r="AB117" s="43"/>
      <c r="AC117" s="44"/>
      <c r="AD117" s="45"/>
      <c r="AE117" s="829"/>
      <c r="AF117" s="10"/>
      <c r="AG117" s="11"/>
      <c r="AH117" s="331"/>
      <c r="AI117" s="335"/>
      <c r="AJ117" s="326"/>
      <c r="AK117" s="300"/>
      <c r="AL117" s="307">
        <f t="shared" si="1"/>
        <v>40</v>
      </c>
      <c r="AS117" s="300"/>
      <c r="AT117" s="300"/>
    </row>
    <row r="118" spans="1:46" ht="13.5" customHeight="1">
      <c r="A118" s="6">
        <v>112</v>
      </c>
      <c r="B118" s="324">
        <v>156</v>
      </c>
      <c r="C118" s="20" t="s">
        <v>196</v>
      </c>
      <c r="D118" s="232" t="str">
        <f>VLOOKUP(C118,$C$564:$I$2155,2,0)</f>
        <v>SOKÓŁ Wola</v>
      </c>
      <c r="E118" s="233" t="str">
        <f>VLOOKUP(C118,$C$564:$I$2155,3,0)</f>
        <v>s</v>
      </c>
      <c r="F118" s="233">
        <f>VLOOKUP(C118,$C$564:$I$2155,4,0)</f>
        <v>2</v>
      </c>
      <c r="G118" s="472"/>
      <c r="H118" s="471">
        <f>AL118</f>
        <v>40</v>
      </c>
      <c r="I118" s="166">
        <f>SUM(G118:H118)</f>
        <v>40</v>
      </c>
      <c r="J118" s="171">
        <f>M118+P118</f>
        <v>2027</v>
      </c>
      <c r="K118" s="9">
        <f>N118+Q118</f>
        <v>24</v>
      </c>
      <c r="L118" s="172">
        <f>O118+R118</f>
        <v>6</v>
      </c>
      <c r="M118" s="163">
        <v>1202</v>
      </c>
      <c r="N118" s="160">
        <v>15</v>
      </c>
      <c r="O118" s="161">
        <v>3</v>
      </c>
      <c r="P118" s="159">
        <v>825</v>
      </c>
      <c r="Q118" s="160">
        <v>9</v>
      </c>
      <c r="R118" s="161">
        <v>3</v>
      </c>
      <c r="T118" s="18">
        <v>39</v>
      </c>
      <c r="U118" s="19" t="s">
        <v>1317</v>
      </c>
      <c r="V118" s="333">
        <v>43</v>
      </c>
      <c r="W118" s="337" t="s">
        <v>1323</v>
      </c>
      <c r="X118" s="347"/>
      <c r="Y118" s="43"/>
      <c r="Z118" s="44"/>
      <c r="AA118" s="45"/>
      <c r="AB118" s="43"/>
      <c r="AC118" s="44"/>
      <c r="AD118" s="45"/>
      <c r="AE118" s="830"/>
      <c r="AF118" s="328"/>
      <c r="AG118" s="330"/>
      <c r="AH118" s="333"/>
      <c r="AI118" s="337"/>
      <c r="AJ118" s="326"/>
      <c r="AK118" s="300"/>
      <c r="AL118" s="307">
        <f t="shared" si="1"/>
        <v>40</v>
      </c>
      <c r="AS118" s="300"/>
      <c r="AT118" s="300"/>
    </row>
    <row r="119" spans="1:46" ht="13.5" customHeight="1">
      <c r="A119" s="7">
        <v>113</v>
      </c>
      <c r="B119" s="324">
        <v>229</v>
      </c>
      <c r="C119" s="484" t="s">
        <v>102</v>
      </c>
      <c r="D119" s="232" t="str">
        <f>VLOOKUP(C119,$C$564:$I$2155,2,0)</f>
        <v>JUBILAT Jastrzębie</v>
      </c>
      <c r="E119" s="233" t="str">
        <f>VLOOKUP(C119,$C$564:$I$2155,3,0)</f>
        <v>m</v>
      </c>
      <c r="F119" s="233">
        <f>VLOOKUP(C119,$C$564:$I$2155,4,0)</f>
        <v>3</v>
      </c>
      <c r="G119" s="472"/>
      <c r="H119" s="471">
        <f>AL119</f>
        <v>40</v>
      </c>
      <c r="I119" s="166">
        <f>SUM(G119:H119)</f>
        <v>40</v>
      </c>
      <c r="J119" s="171">
        <f>M119+P119</f>
        <v>2019</v>
      </c>
      <c r="K119" s="9">
        <f>N119+Q119</f>
        <v>24</v>
      </c>
      <c r="L119" s="172">
        <f>O119+R119</f>
        <v>5</v>
      </c>
      <c r="M119" s="163">
        <v>1424</v>
      </c>
      <c r="N119" s="160">
        <v>15</v>
      </c>
      <c r="O119" s="161">
        <v>1</v>
      </c>
      <c r="P119" s="159">
        <v>595</v>
      </c>
      <c r="Q119" s="160">
        <v>9</v>
      </c>
      <c r="R119" s="161">
        <v>4</v>
      </c>
      <c r="T119" s="21">
        <v>58</v>
      </c>
      <c r="U119" s="22" t="s">
        <v>1323</v>
      </c>
      <c r="V119" s="21">
        <v>59</v>
      </c>
      <c r="W119" s="27" t="s">
        <v>1318</v>
      </c>
      <c r="X119" s="347"/>
      <c r="Y119" s="43"/>
      <c r="Z119" s="44"/>
      <c r="AA119" s="45"/>
      <c r="AB119" s="43"/>
      <c r="AC119" s="44"/>
      <c r="AD119" s="45"/>
      <c r="AE119" s="828">
        <v>29</v>
      </c>
      <c r="AF119" s="16"/>
      <c r="AG119" s="17"/>
      <c r="AH119" s="21"/>
      <c r="AI119" s="27"/>
      <c r="AJ119" s="326"/>
      <c r="AK119" s="300"/>
      <c r="AL119" s="307">
        <f t="shared" si="1"/>
        <v>40</v>
      </c>
      <c r="AS119" s="300"/>
      <c r="AT119" s="300"/>
    </row>
    <row r="120" spans="1:46" ht="13.5" customHeight="1">
      <c r="A120" s="7">
        <v>114</v>
      </c>
      <c r="B120" s="324">
        <v>73</v>
      </c>
      <c r="C120" s="484" t="s">
        <v>1428</v>
      </c>
      <c r="D120" s="232" t="str">
        <f>VLOOKUP(C120,$C$564:$I$2155,2,0)</f>
        <v>WISUS Żory</v>
      </c>
      <c r="E120" s="233" t="str">
        <f>VLOOKUP(C120,$C$564:$I$2155,3,0)</f>
        <v>m</v>
      </c>
      <c r="F120" s="233">
        <f>VLOOKUP(C120,$C$564:$I$2155,4,0)</f>
        <v>3</v>
      </c>
      <c r="G120" s="472"/>
      <c r="H120" s="471">
        <f>AL120</f>
        <v>40</v>
      </c>
      <c r="I120" s="166">
        <f>SUM(G120:H120)</f>
        <v>40</v>
      </c>
      <c r="J120" s="171">
        <f>M120+P120</f>
        <v>2014</v>
      </c>
      <c r="K120" s="9">
        <f>N120+Q120</f>
        <v>17</v>
      </c>
      <c r="L120" s="172">
        <f>O120+R120</f>
        <v>0</v>
      </c>
      <c r="M120" s="163">
        <v>1243</v>
      </c>
      <c r="N120" s="160">
        <v>10</v>
      </c>
      <c r="O120" s="161">
        <v>0</v>
      </c>
      <c r="P120" s="159">
        <v>771</v>
      </c>
      <c r="Q120" s="160">
        <v>7</v>
      </c>
      <c r="R120" s="161">
        <v>0</v>
      </c>
      <c r="T120" s="16">
        <v>19</v>
      </c>
      <c r="U120" s="17" t="s">
        <v>1323</v>
      </c>
      <c r="V120" s="16">
        <v>20</v>
      </c>
      <c r="W120" s="334" t="s">
        <v>1318</v>
      </c>
      <c r="X120" s="347"/>
      <c r="Y120" s="43"/>
      <c r="Z120" s="44"/>
      <c r="AA120" s="45"/>
      <c r="AB120" s="43"/>
      <c r="AC120" s="44"/>
      <c r="AD120" s="45"/>
      <c r="AE120" s="829"/>
      <c r="AF120" s="352"/>
      <c r="AG120" s="329"/>
      <c r="AH120" s="332"/>
      <c r="AI120" s="336"/>
      <c r="AJ120" s="326"/>
      <c r="AK120" s="300"/>
      <c r="AL120" s="307">
        <f t="shared" si="1"/>
        <v>40</v>
      </c>
      <c r="AS120" s="300"/>
      <c r="AT120" s="300"/>
    </row>
    <row r="121" spans="1:46" ht="13.5" customHeight="1">
      <c r="A121" s="6">
        <v>115</v>
      </c>
      <c r="B121" s="324">
        <v>81</v>
      </c>
      <c r="C121" s="484" t="s">
        <v>322</v>
      </c>
      <c r="D121" s="232" t="str">
        <f>VLOOKUP(C121,$C$564:$I$2155,2,0)</f>
        <v>SILESIA Rybnik</v>
      </c>
      <c r="E121" s="233" t="str">
        <f>VLOOKUP(C121,$C$564:$I$2155,3,0)</f>
        <v>s</v>
      </c>
      <c r="F121" s="233">
        <f>VLOOKUP(C121,$C$564:$I$2155,4,0)</f>
        <v>3</v>
      </c>
      <c r="G121" s="472"/>
      <c r="H121" s="471">
        <f>AL121</f>
        <v>40</v>
      </c>
      <c r="I121" s="166">
        <f>SUM(G121:H121)</f>
        <v>40</v>
      </c>
      <c r="J121" s="171">
        <f>M121+P121</f>
        <v>2010</v>
      </c>
      <c r="K121" s="9">
        <f>N121+Q121</f>
        <v>24</v>
      </c>
      <c r="L121" s="172">
        <f>O121+R121</f>
        <v>4</v>
      </c>
      <c r="M121" s="163">
        <v>1221</v>
      </c>
      <c r="N121" s="160">
        <v>12</v>
      </c>
      <c r="O121" s="161">
        <v>1</v>
      </c>
      <c r="P121" s="159">
        <v>789</v>
      </c>
      <c r="Q121" s="160">
        <v>12</v>
      </c>
      <c r="R121" s="161">
        <v>3</v>
      </c>
      <c r="T121" s="16">
        <v>21</v>
      </c>
      <c r="U121" s="17" t="s">
        <v>1323</v>
      </c>
      <c r="V121" s="16">
        <v>22</v>
      </c>
      <c r="W121" s="334" t="s">
        <v>1318</v>
      </c>
      <c r="X121" s="347"/>
      <c r="Y121" s="43"/>
      <c r="Z121" s="44"/>
      <c r="AA121" s="45"/>
      <c r="AB121" s="43"/>
      <c r="AC121" s="44"/>
      <c r="AD121" s="45"/>
      <c r="AE121" s="829"/>
      <c r="AF121" s="10"/>
      <c r="AG121" s="11"/>
      <c r="AH121" s="31"/>
      <c r="AI121" s="32"/>
      <c r="AJ121" s="326"/>
      <c r="AK121" s="300"/>
      <c r="AL121" s="307">
        <f t="shared" si="1"/>
        <v>40</v>
      </c>
      <c r="AS121" s="300"/>
      <c r="AT121" s="300"/>
    </row>
    <row r="122" spans="1:46" ht="13.5" customHeight="1">
      <c r="A122" s="7">
        <v>116</v>
      </c>
      <c r="B122" s="324">
        <v>242</v>
      </c>
      <c r="C122" s="484" t="s">
        <v>396</v>
      </c>
      <c r="D122" s="232" t="str">
        <f>VLOOKUP(C122,$C$564:$I$2155,2,0)</f>
        <v>WOKiR Połomia</v>
      </c>
      <c r="E122" s="233" t="str">
        <f>VLOOKUP(C122,$C$564:$I$2155,3,0)</f>
        <v>m</v>
      </c>
      <c r="F122" s="233">
        <f>VLOOKUP(C122,$C$564:$I$2155,4,0)</f>
        <v>7</v>
      </c>
      <c r="G122" s="472"/>
      <c r="H122" s="471">
        <f>AL122</f>
        <v>40</v>
      </c>
      <c r="I122" s="166">
        <f>SUM(G122:H122)</f>
        <v>40</v>
      </c>
      <c r="J122" s="171">
        <f>M122+P122</f>
        <v>2009</v>
      </c>
      <c r="K122" s="9">
        <f>N122+Q122</f>
        <v>18</v>
      </c>
      <c r="L122" s="172">
        <f>O122+R122</f>
        <v>2</v>
      </c>
      <c r="M122" s="163">
        <v>947</v>
      </c>
      <c r="N122" s="160">
        <v>9</v>
      </c>
      <c r="O122" s="161">
        <v>2</v>
      </c>
      <c r="P122" s="159">
        <v>1062</v>
      </c>
      <c r="Q122" s="160">
        <v>9</v>
      </c>
      <c r="R122" s="161">
        <v>0</v>
      </c>
      <c r="T122" s="12">
        <v>61</v>
      </c>
      <c r="U122" s="13" t="s">
        <v>1318</v>
      </c>
      <c r="V122" s="28">
        <v>63</v>
      </c>
      <c r="W122" s="29" t="s">
        <v>1311</v>
      </c>
      <c r="X122" s="347"/>
      <c r="Y122" s="43"/>
      <c r="Z122" s="44"/>
      <c r="AA122" s="45"/>
      <c r="AB122" s="43"/>
      <c r="AC122" s="44"/>
      <c r="AD122" s="45"/>
      <c r="AE122" s="830"/>
      <c r="AF122" s="18"/>
      <c r="AG122" s="19"/>
      <c r="AH122" s="18"/>
      <c r="AI122" s="30"/>
      <c r="AJ122" s="326"/>
      <c r="AK122" s="300"/>
      <c r="AL122" s="307">
        <f t="shared" si="1"/>
        <v>40</v>
      </c>
      <c r="AS122" s="300"/>
      <c r="AT122" s="300"/>
    </row>
    <row r="123" spans="1:46" ht="13.5" customHeight="1">
      <c r="A123" s="7">
        <v>117</v>
      </c>
      <c r="B123" s="324">
        <v>226</v>
      </c>
      <c r="C123" s="815" t="s">
        <v>392</v>
      </c>
      <c r="D123" s="232" t="str">
        <f>VLOOKUP(C123,$C$564:$I$2155,2,0)</f>
        <v>S.C. HERKULES Rydułtowy</v>
      </c>
      <c r="E123" s="233" t="str">
        <f>VLOOKUP(C123,$C$564:$I$2155,3,0)</f>
        <v>s</v>
      </c>
      <c r="F123" s="233">
        <f>VLOOKUP(C123,$C$564:$I$2155,4,0)</f>
        <v>7</v>
      </c>
      <c r="G123" s="163"/>
      <c r="H123" s="471">
        <f>AL123</f>
        <v>40</v>
      </c>
      <c r="I123" s="166">
        <f>SUM(G123:H123)</f>
        <v>40</v>
      </c>
      <c r="J123" s="171">
        <f>M123+P123</f>
        <v>2008</v>
      </c>
      <c r="K123" s="9">
        <f>N123+Q123</f>
        <v>22</v>
      </c>
      <c r="L123" s="172">
        <f>O123+R123</f>
        <v>6</v>
      </c>
      <c r="M123" s="163">
        <v>848</v>
      </c>
      <c r="N123" s="160">
        <v>10</v>
      </c>
      <c r="O123" s="161">
        <v>4</v>
      </c>
      <c r="P123" s="159">
        <v>1160</v>
      </c>
      <c r="Q123" s="160">
        <v>12</v>
      </c>
      <c r="R123" s="161">
        <v>2</v>
      </c>
      <c r="T123" s="12">
        <v>57</v>
      </c>
      <c r="U123" s="13" t="s">
        <v>1318</v>
      </c>
      <c r="V123" s="28">
        <v>59</v>
      </c>
      <c r="W123" s="29" t="s">
        <v>1311</v>
      </c>
      <c r="X123" s="347"/>
      <c r="Y123" s="43"/>
      <c r="Z123" s="44"/>
      <c r="AA123" s="45"/>
      <c r="AB123" s="43"/>
      <c r="AC123" s="44"/>
      <c r="AD123" s="45"/>
      <c r="AE123" s="828">
        <v>30</v>
      </c>
      <c r="AF123" s="16"/>
      <c r="AG123" s="17"/>
      <c r="AH123" s="16"/>
      <c r="AI123" s="334"/>
      <c r="AJ123" s="326"/>
      <c r="AK123" s="300"/>
      <c r="AL123" s="307">
        <f t="shared" si="1"/>
        <v>40</v>
      </c>
      <c r="AS123" s="300"/>
      <c r="AT123" s="300"/>
    </row>
    <row r="124" spans="1:46" ht="13.5" customHeight="1">
      <c r="A124" s="6">
        <v>118</v>
      </c>
      <c r="B124" s="324">
        <v>292</v>
      </c>
      <c r="C124" s="345" t="s">
        <v>345</v>
      </c>
      <c r="D124" s="232" t="str">
        <f>VLOOKUP(C124,$C$564:$I$2155,2,0)</f>
        <v>CEZAB Piasek</v>
      </c>
      <c r="E124" s="233" t="str">
        <f>VLOOKUP(C124,$C$564:$I$2155,3,0)</f>
        <v>m</v>
      </c>
      <c r="F124" s="233">
        <f>VLOOKUP(C124,$C$564:$I$2155,4,0)</f>
        <v>2</v>
      </c>
      <c r="G124" s="472"/>
      <c r="H124" s="471">
        <f>AL124</f>
        <v>40</v>
      </c>
      <c r="I124" s="166">
        <f>SUM(G124:H124)</f>
        <v>40</v>
      </c>
      <c r="J124" s="171">
        <f>M124+P124</f>
        <v>2008</v>
      </c>
      <c r="K124" s="9">
        <f>N124+Q124</f>
        <v>21</v>
      </c>
      <c r="L124" s="172">
        <f>O124+R124</f>
        <v>3</v>
      </c>
      <c r="M124" s="163">
        <v>775</v>
      </c>
      <c r="N124" s="160">
        <v>9</v>
      </c>
      <c r="O124" s="161">
        <v>2</v>
      </c>
      <c r="P124" s="159">
        <v>1233</v>
      </c>
      <c r="Q124" s="160">
        <v>12</v>
      </c>
      <c r="R124" s="161">
        <v>1</v>
      </c>
      <c r="T124" s="18">
        <v>73</v>
      </c>
      <c r="U124" s="19" t="s">
        <v>1317</v>
      </c>
      <c r="V124" s="18">
        <v>77</v>
      </c>
      <c r="W124" s="30" t="s">
        <v>1323</v>
      </c>
      <c r="X124" s="347"/>
      <c r="Y124" s="43"/>
      <c r="Z124" s="44"/>
      <c r="AA124" s="45"/>
      <c r="AB124" s="43"/>
      <c r="AC124" s="44"/>
      <c r="AD124" s="45"/>
      <c r="AE124" s="829"/>
      <c r="AF124" s="12"/>
      <c r="AG124" s="13"/>
      <c r="AH124" s="28"/>
      <c r="AI124" s="29"/>
      <c r="AJ124" s="326"/>
      <c r="AK124" s="300"/>
      <c r="AL124" s="307">
        <f t="shared" si="1"/>
        <v>40</v>
      </c>
      <c r="AS124" s="300"/>
      <c r="AT124" s="300"/>
    </row>
    <row r="125" spans="1:46" ht="13.5" customHeight="1">
      <c r="A125" s="7">
        <v>119</v>
      </c>
      <c r="B125" s="324">
        <v>234</v>
      </c>
      <c r="C125" s="484" t="s">
        <v>316</v>
      </c>
      <c r="D125" s="232" t="str">
        <f>VLOOKUP(C125,$C$564:$I$2155,2,0)</f>
        <v>S.C. HERKULES Rydułtowy</v>
      </c>
      <c r="E125" s="233" t="str">
        <f>VLOOKUP(C125,$C$564:$I$2155,3,0)</f>
        <v>s</v>
      </c>
      <c r="F125" s="233">
        <f>VLOOKUP(C125,$C$564:$I$2155,4,0)</f>
        <v>7</v>
      </c>
      <c r="G125" s="163"/>
      <c r="H125" s="471">
        <f>AL125</f>
        <v>40</v>
      </c>
      <c r="I125" s="166">
        <f>SUM(G125:H125)</f>
        <v>40</v>
      </c>
      <c r="J125" s="171">
        <f>M125+P125</f>
        <v>2008</v>
      </c>
      <c r="K125" s="9">
        <f>N125+Q125</f>
        <v>17</v>
      </c>
      <c r="L125" s="172">
        <f>O125+R125</f>
        <v>4</v>
      </c>
      <c r="M125" s="163">
        <v>863</v>
      </c>
      <c r="N125" s="160">
        <v>9</v>
      </c>
      <c r="O125" s="161">
        <v>3</v>
      </c>
      <c r="P125" s="159">
        <v>1145</v>
      </c>
      <c r="Q125" s="160">
        <v>8</v>
      </c>
      <c r="R125" s="161">
        <v>1</v>
      </c>
      <c r="T125" s="12">
        <v>59</v>
      </c>
      <c r="U125" s="13" t="s">
        <v>1318</v>
      </c>
      <c r="V125" s="28">
        <v>61</v>
      </c>
      <c r="W125" s="29" t="s">
        <v>1311</v>
      </c>
      <c r="X125" s="347"/>
      <c r="Y125" s="43"/>
      <c r="Z125" s="44"/>
      <c r="AA125" s="45"/>
      <c r="AB125" s="43"/>
      <c r="AC125" s="44"/>
      <c r="AD125" s="45"/>
      <c r="AE125" s="829"/>
      <c r="AF125" s="10"/>
      <c r="AG125" s="11"/>
      <c r="AH125" s="31"/>
      <c r="AI125" s="32"/>
      <c r="AJ125" s="326"/>
      <c r="AK125" s="300"/>
      <c r="AL125" s="307">
        <f t="shared" si="1"/>
        <v>40</v>
      </c>
      <c r="AS125" s="300"/>
      <c r="AT125" s="300"/>
    </row>
    <row r="126" spans="1:46" ht="13.5" customHeight="1">
      <c r="A126" s="7">
        <v>120</v>
      </c>
      <c r="B126" s="324">
        <v>158</v>
      </c>
      <c r="C126" s="470" t="s">
        <v>33</v>
      </c>
      <c r="D126" s="232" t="str">
        <f>VLOOKUP(C126,$C$564:$I$2155,2,0)</f>
        <v>KWK 1 MAJA Wodzisław Śl.</v>
      </c>
      <c r="E126" s="233" t="str">
        <f>VLOOKUP(C126,$C$564:$I$2155,3,0)</f>
        <v>s</v>
      </c>
      <c r="F126" s="233">
        <f>VLOOKUP(C126,$C$564:$I$2155,4,0)</f>
        <v>7</v>
      </c>
      <c r="G126" s="472"/>
      <c r="H126" s="471">
        <f>AL126</f>
        <v>40</v>
      </c>
      <c r="I126" s="166">
        <f>SUM(G126:H126)</f>
        <v>40</v>
      </c>
      <c r="J126" s="171">
        <f>M126+P126</f>
        <v>2006</v>
      </c>
      <c r="K126" s="9">
        <f>N126+Q126</f>
        <v>20</v>
      </c>
      <c r="L126" s="172">
        <f>O126+R126</f>
        <v>1</v>
      </c>
      <c r="M126" s="163">
        <v>773</v>
      </c>
      <c r="N126" s="160">
        <v>8</v>
      </c>
      <c r="O126" s="161">
        <v>1</v>
      </c>
      <c r="P126" s="159">
        <v>1233</v>
      </c>
      <c r="Q126" s="160">
        <v>12</v>
      </c>
      <c r="R126" s="161">
        <v>0</v>
      </c>
      <c r="T126" s="12">
        <v>40</v>
      </c>
      <c r="U126" s="13" t="s">
        <v>1318</v>
      </c>
      <c r="V126" s="28">
        <v>42</v>
      </c>
      <c r="W126" s="29" t="s">
        <v>1311</v>
      </c>
      <c r="X126" s="347"/>
      <c r="Y126" s="43"/>
      <c r="Z126" s="44"/>
      <c r="AA126" s="45"/>
      <c r="AB126" s="43"/>
      <c r="AC126" s="44"/>
      <c r="AD126" s="45"/>
      <c r="AE126" s="830"/>
      <c r="AF126" s="18"/>
      <c r="AG126" s="19"/>
      <c r="AH126" s="14"/>
      <c r="AI126" s="15"/>
      <c r="AJ126" s="326"/>
      <c r="AK126" s="300"/>
      <c r="AL126" s="307">
        <f t="shared" si="1"/>
        <v>40</v>
      </c>
      <c r="AS126" s="300"/>
      <c r="AT126" s="300"/>
    </row>
    <row r="127" spans="1:46" ht="13.5" customHeight="1">
      <c r="A127" s="6">
        <v>121</v>
      </c>
      <c r="B127" s="324">
        <v>187</v>
      </c>
      <c r="C127" s="798" t="s">
        <v>271</v>
      </c>
      <c r="D127" s="232" t="str">
        <f>VLOOKUP(C127,$C$564:$I$2155,2,0)</f>
        <v>06 KLEOFAS Katowice</v>
      </c>
      <c r="E127" s="233" t="str">
        <f>VLOOKUP(C127,$C$564:$I$2155,3,0)</f>
        <v>m</v>
      </c>
      <c r="F127" s="233">
        <f>VLOOKUP(C127,$C$564:$I$2155,4,0)</f>
        <v>1</v>
      </c>
      <c r="G127" s="163"/>
      <c r="H127" s="471">
        <f>AL127</f>
        <v>38</v>
      </c>
      <c r="I127" s="166">
        <f>SUM(G127:H127)</f>
        <v>38</v>
      </c>
      <c r="J127" s="171">
        <f>M127+P127</f>
        <v>1996</v>
      </c>
      <c r="K127" s="9">
        <f>N127+Q127</f>
        <v>13</v>
      </c>
      <c r="L127" s="172">
        <f>O127+R127</f>
        <v>1</v>
      </c>
      <c r="M127" s="163">
        <v>851</v>
      </c>
      <c r="N127" s="160">
        <v>5</v>
      </c>
      <c r="O127" s="161">
        <v>1</v>
      </c>
      <c r="P127" s="159">
        <v>1145</v>
      </c>
      <c r="Q127" s="160">
        <v>8</v>
      </c>
      <c r="R127" s="161">
        <v>0</v>
      </c>
      <c r="T127" s="10">
        <v>47</v>
      </c>
      <c r="U127" s="11" t="s">
        <v>1311</v>
      </c>
      <c r="V127" s="31">
        <v>50</v>
      </c>
      <c r="W127" s="32" t="s">
        <v>1317</v>
      </c>
      <c r="X127" s="347"/>
      <c r="Y127" s="43"/>
      <c r="Z127" s="44"/>
      <c r="AA127" s="45"/>
      <c r="AB127" s="43"/>
      <c r="AC127" s="44"/>
      <c r="AD127" s="45"/>
      <c r="AE127" s="828">
        <v>31</v>
      </c>
      <c r="AF127" s="16"/>
      <c r="AG127" s="17"/>
      <c r="AH127" s="16"/>
      <c r="AI127" s="334"/>
      <c r="AJ127" s="326"/>
      <c r="AK127" s="300"/>
      <c r="AL127" s="307">
        <f t="shared" si="1"/>
        <v>38</v>
      </c>
      <c r="AS127" s="300"/>
      <c r="AT127" s="300"/>
    </row>
    <row r="128" spans="1:46" ht="13.5" customHeight="1">
      <c r="A128" s="7">
        <v>122</v>
      </c>
      <c r="B128" s="324">
        <v>236</v>
      </c>
      <c r="C128" s="801" t="s">
        <v>433</v>
      </c>
      <c r="D128" s="232" t="str">
        <f>VLOOKUP(C128,$C$564:$I$2155,2,0)</f>
        <v>MDK BOLKO Łaziska G.</v>
      </c>
      <c r="E128" s="233" t="str">
        <f>VLOOKUP(C128,$C$564:$I$2155,3,0)</f>
        <v>m</v>
      </c>
      <c r="F128" s="233">
        <f>VLOOKUP(C128,$C$564:$I$2155,4,0)</f>
        <v>2</v>
      </c>
      <c r="G128" s="163"/>
      <c r="H128" s="471">
        <f>AL128</f>
        <v>38</v>
      </c>
      <c r="I128" s="166">
        <f>SUM(G128:H128)</f>
        <v>38</v>
      </c>
      <c r="J128" s="171">
        <f>M128+P128</f>
        <v>1992</v>
      </c>
      <c r="K128" s="9">
        <f>N128+Q128</f>
        <v>25</v>
      </c>
      <c r="L128" s="172">
        <f>O128+R128</f>
        <v>6</v>
      </c>
      <c r="M128" s="163">
        <v>1393</v>
      </c>
      <c r="N128" s="160">
        <v>12</v>
      </c>
      <c r="O128" s="161">
        <v>1</v>
      </c>
      <c r="P128" s="159">
        <v>599</v>
      </c>
      <c r="Q128" s="160">
        <v>13</v>
      </c>
      <c r="R128" s="161">
        <v>5</v>
      </c>
      <c r="T128" s="18">
        <v>59</v>
      </c>
      <c r="U128" s="19" t="s">
        <v>1317</v>
      </c>
      <c r="V128" s="18">
        <v>63</v>
      </c>
      <c r="W128" s="30" t="s">
        <v>1323</v>
      </c>
      <c r="X128" s="347"/>
      <c r="Y128" s="43"/>
      <c r="Z128" s="44"/>
      <c r="AA128" s="45"/>
      <c r="AB128" s="43"/>
      <c r="AC128" s="44"/>
      <c r="AD128" s="45"/>
      <c r="AE128" s="829"/>
      <c r="AF128" s="12"/>
      <c r="AG128" s="13"/>
      <c r="AH128" s="28"/>
      <c r="AI128" s="29"/>
      <c r="AJ128" s="326"/>
      <c r="AK128" s="300"/>
      <c r="AL128" s="307">
        <f t="shared" si="1"/>
        <v>38</v>
      </c>
      <c r="AS128" s="300"/>
      <c r="AT128" s="300"/>
    </row>
    <row r="129" spans="1:46" ht="13.5" customHeight="1">
      <c r="A129" s="7">
        <v>123</v>
      </c>
      <c r="B129" s="324">
        <v>5</v>
      </c>
      <c r="C129" s="484" t="s">
        <v>120</v>
      </c>
      <c r="D129" s="232" t="str">
        <f>VLOOKUP(C129,$C$564:$I$2155,2,0)</f>
        <v>LKS FORTECA Świerklany</v>
      </c>
      <c r="E129" s="233" t="str">
        <f>VLOOKUP(C129,$C$564:$I$2155,3,0)</f>
        <v>s</v>
      </c>
      <c r="F129" s="233">
        <f>VLOOKUP(C129,$C$564:$I$2155,4,0)</f>
        <v>3</v>
      </c>
      <c r="G129" s="472"/>
      <c r="H129" s="471">
        <f>AL129</f>
        <v>38</v>
      </c>
      <c r="I129" s="166">
        <f>SUM(G129:H129)</f>
        <v>38</v>
      </c>
      <c r="J129" s="171">
        <f>M129+P129</f>
        <v>1987</v>
      </c>
      <c r="K129" s="9">
        <f>N129+Q129</f>
        <v>20</v>
      </c>
      <c r="L129" s="172">
        <f>O129+R129</f>
        <v>4</v>
      </c>
      <c r="M129" s="163">
        <v>412</v>
      </c>
      <c r="N129" s="160">
        <v>8</v>
      </c>
      <c r="O129" s="161">
        <v>4</v>
      </c>
      <c r="P129" s="159">
        <v>1575</v>
      </c>
      <c r="Q129" s="160">
        <v>12</v>
      </c>
      <c r="R129" s="161">
        <v>0</v>
      </c>
      <c r="T129" s="16">
        <v>2</v>
      </c>
      <c r="U129" s="17" t="s">
        <v>1323</v>
      </c>
      <c r="V129" s="16">
        <v>3</v>
      </c>
      <c r="W129" s="334" t="s">
        <v>1318</v>
      </c>
      <c r="X129" s="347"/>
      <c r="Y129" s="43"/>
      <c r="Z129" s="44"/>
      <c r="AA129" s="45"/>
      <c r="AB129" s="43"/>
      <c r="AC129" s="44"/>
      <c r="AD129" s="45"/>
      <c r="AE129" s="829"/>
      <c r="AF129" s="10"/>
      <c r="AG129" s="11"/>
      <c r="AH129" s="31"/>
      <c r="AI129" s="32"/>
      <c r="AJ129" s="326"/>
      <c r="AK129" s="300"/>
      <c r="AL129" s="307">
        <f t="shared" si="1"/>
        <v>38</v>
      </c>
      <c r="AS129" s="300"/>
      <c r="AT129" s="300"/>
    </row>
    <row r="130" spans="1:46" ht="13.5" customHeight="1">
      <c r="A130" s="6">
        <v>124</v>
      </c>
      <c r="B130" s="324">
        <v>195</v>
      </c>
      <c r="C130" s="813" t="s">
        <v>506</v>
      </c>
      <c r="D130" s="232" t="str">
        <f>VLOOKUP(C130,$C$564:$I$2155,2,0)</f>
        <v>SILESIA Tarnowskie Góry</v>
      </c>
      <c r="E130" s="233" t="str">
        <f>VLOOKUP(C130,$C$564:$I$2155,3,0)</f>
        <v>s</v>
      </c>
      <c r="F130" s="233">
        <f>VLOOKUP(C130,$C$564:$I$2155,4,0)</f>
        <v>1</v>
      </c>
      <c r="G130" s="472"/>
      <c r="H130" s="471">
        <f>AL130</f>
        <v>38</v>
      </c>
      <c r="I130" s="166">
        <f>SUM(G130:H130)</f>
        <v>38</v>
      </c>
      <c r="J130" s="171">
        <f>M130+P130</f>
        <v>1957</v>
      </c>
      <c r="K130" s="9">
        <f>N130+Q130</f>
        <v>19</v>
      </c>
      <c r="L130" s="172">
        <f>O130+R130</f>
        <v>3</v>
      </c>
      <c r="M130" s="163">
        <v>1119</v>
      </c>
      <c r="N130" s="160">
        <v>9</v>
      </c>
      <c r="O130" s="161">
        <v>0</v>
      </c>
      <c r="P130" s="159">
        <v>838</v>
      </c>
      <c r="Q130" s="160">
        <v>10</v>
      </c>
      <c r="R130" s="161">
        <v>3</v>
      </c>
      <c r="T130" s="10">
        <v>49</v>
      </c>
      <c r="U130" s="11" t="s">
        <v>1311</v>
      </c>
      <c r="V130" s="31">
        <v>52</v>
      </c>
      <c r="W130" s="32" t="s">
        <v>1317</v>
      </c>
      <c r="X130" s="347"/>
      <c r="Y130" s="43"/>
      <c r="Z130" s="44"/>
      <c r="AA130" s="45"/>
      <c r="AB130" s="43"/>
      <c r="AC130" s="44"/>
      <c r="AD130" s="45"/>
      <c r="AE130" s="830"/>
      <c r="AF130" s="18"/>
      <c r="AG130" s="19"/>
      <c r="AH130" s="18"/>
      <c r="AI130" s="30"/>
      <c r="AJ130" s="326"/>
      <c r="AK130" s="300"/>
      <c r="AL130" s="307">
        <f t="shared" si="1"/>
        <v>38</v>
      </c>
      <c r="AS130" s="300"/>
      <c r="AT130" s="300"/>
    </row>
    <row r="131" spans="1:46" ht="13.5" customHeight="1">
      <c r="A131" s="7">
        <v>125</v>
      </c>
      <c r="B131" s="324">
        <v>221</v>
      </c>
      <c r="C131" s="481" t="s">
        <v>93</v>
      </c>
      <c r="D131" s="232" t="str">
        <f>VLOOKUP(C131,$C$564:$I$2155,2,0)</f>
        <v>PIAST Leszczyny</v>
      </c>
      <c r="E131" s="233" t="str">
        <f>VLOOKUP(C131,$C$564:$I$2155,3,0)</f>
        <v>s</v>
      </c>
      <c r="F131" s="233">
        <f>VLOOKUP(C131,$C$564:$I$2155,4,0)</f>
        <v>3</v>
      </c>
      <c r="G131" s="472"/>
      <c r="H131" s="471">
        <f>AL131</f>
        <v>38</v>
      </c>
      <c r="I131" s="166">
        <f>SUM(G131:H131)</f>
        <v>38</v>
      </c>
      <c r="J131" s="171">
        <f>M131+P131</f>
        <v>1953</v>
      </c>
      <c r="K131" s="9">
        <f>N131+Q131</f>
        <v>15</v>
      </c>
      <c r="L131" s="172">
        <f>O131+R131</f>
        <v>1</v>
      </c>
      <c r="M131" s="163">
        <v>1305</v>
      </c>
      <c r="N131" s="160">
        <v>11</v>
      </c>
      <c r="O131" s="161">
        <v>0</v>
      </c>
      <c r="P131" s="159">
        <v>648</v>
      </c>
      <c r="Q131" s="160">
        <v>4</v>
      </c>
      <c r="R131" s="161">
        <v>1</v>
      </c>
      <c r="T131" s="16">
        <v>56</v>
      </c>
      <c r="U131" s="17" t="s">
        <v>1323</v>
      </c>
      <c r="V131" s="16">
        <v>57</v>
      </c>
      <c r="W131" s="334" t="s">
        <v>1318</v>
      </c>
      <c r="X131" s="347"/>
      <c r="Y131" s="43"/>
      <c r="Z131" s="44"/>
      <c r="AA131" s="45"/>
      <c r="AB131" s="43"/>
      <c r="AC131" s="44"/>
      <c r="AD131" s="45"/>
      <c r="AE131" s="828">
        <v>32</v>
      </c>
      <c r="AF131" s="16"/>
      <c r="AG131" s="17"/>
      <c r="AH131" s="16"/>
      <c r="AI131" s="334"/>
      <c r="AJ131" s="326"/>
      <c r="AK131" s="300"/>
      <c r="AL131" s="307">
        <f t="shared" si="1"/>
        <v>38</v>
      </c>
      <c r="AS131" s="300"/>
      <c r="AT131" s="300"/>
    </row>
    <row r="132" spans="1:46" ht="13.5" customHeight="1">
      <c r="A132" s="7">
        <v>126</v>
      </c>
      <c r="B132" s="324">
        <v>207</v>
      </c>
      <c r="C132" s="477" t="s">
        <v>352</v>
      </c>
      <c r="D132" s="232" t="str">
        <f>VLOOKUP(C132,$C$564:$I$2155,2,0)</f>
        <v>SILESIA Tarnowskie Góry</v>
      </c>
      <c r="E132" s="233" t="str">
        <f>VLOOKUP(C132,$C$564:$I$2155,3,0)</f>
        <v>m</v>
      </c>
      <c r="F132" s="233">
        <f>VLOOKUP(C132,$C$564:$I$2155,4,0)</f>
        <v>1</v>
      </c>
      <c r="G132" s="472"/>
      <c r="H132" s="471">
        <f>AL132</f>
        <v>38</v>
      </c>
      <c r="I132" s="166">
        <f>SUM(G132:H132)</f>
        <v>38</v>
      </c>
      <c r="J132" s="171">
        <f>M132+P132</f>
        <v>1951</v>
      </c>
      <c r="K132" s="9">
        <f>N132+Q132</f>
        <v>20</v>
      </c>
      <c r="L132" s="172">
        <f>O132+R132</f>
        <v>3</v>
      </c>
      <c r="M132" s="163">
        <v>614</v>
      </c>
      <c r="N132" s="160">
        <v>9</v>
      </c>
      <c r="O132" s="161">
        <v>3</v>
      </c>
      <c r="P132" s="159">
        <v>1337</v>
      </c>
      <c r="Q132" s="160">
        <v>11</v>
      </c>
      <c r="R132" s="161">
        <v>0</v>
      </c>
      <c r="T132" s="10">
        <v>52</v>
      </c>
      <c r="U132" s="11" t="s">
        <v>1311</v>
      </c>
      <c r="V132" s="31">
        <v>55</v>
      </c>
      <c r="W132" s="32" t="s">
        <v>1317</v>
      </c>
      <c r="X132" s="347"/>
      <c r="Y132" s="43"/>
      <c r="Z132" s="44"/>
      <c r="AA132" s="45"/>
      <c r="AB132" s="43"/>
      <c r="AC132" s="44"/>
      <c r="AD132" s="45"/>
      <c r="AE132" s="829"/>
      <c r="AF132" s="12"/>
      <c r="AG132" s="13"/>
      <c r="AH132" s="28"/>
      <c r="AI132" s="29"/>
      <c r="AJ132" s="326"/>
      <c r="AK132" s="300"/>
      <c r="AL132" s="307">
        <f t="shared" si="1"/>
        <v>38</v>
      </c>
      <c r="AS132" s="300"/>
      <c r="AT132" s="300"/>
    </row>
    <row r="133" spans="1:46" ht="13.5" customHeight="1">
      <c r="A133" s="6">
        <v>127</v>
      </c>
      <c r="B133" s="324">
        <v>232</v>
      </c>
      <c r="C133" s="480" t="s">
        <v>507</v>
      </c>
      <c r="D133" s="232" t="str">
        <f>VLOOKUP(C133,$C$564:$I$2155,2,0)</f>
        <v>MDK BOLKO Łaziska G.</v>
      </c>
      <c r="E133" s="233" t="str">
        <f>VLOOKUP(C133,$C$564:$I$2155,3,0)</f>
        <v>s</v>
      </c>
      <c r="F133" s="233">
        <f>VLOOKUP(C133,$C$564:$I$2155,4,0)</f>
        <v>2</v>
      </c>
      <c r="G133" s="472"/>
      <c r="H133" s="471">
        <f>AL133</f>
        <v>36</v>
      </c>
      <c r="I133" s="166">
        <f>SUM(G133:H133)</f>
        <v>36</v>
      </c>
      <c r="J133" s="171">
        <f>M133+P133</f>
        <v>1946</v>
      </c>
      <c r="K133" s="9">
        <f>N133+Q133</f>
        <v>17</v>
      </c>
      <c r="L133" s="172">
        <f>O133+R133</f>
        <v>2</v>
      </c>
      <c r="M133" s="163">
        <v>1227</v>
      </c>
      <c r="N133" s="160">
        <v>10</v>
      </c>
      <c r="O133" s="161">
        <v>0</v>
      </c>
      <c r="P133" s="159">
        <v>719</v>
      </c>
      <c r="Q133" s="160">
        <v>7</v>
      </c>
      <c r="R133" s="161">
        <v>2</v>
      </c>
      <c r="T133" s="18">
        <v>58</v>
      </c>
      <c r="U133" s="19" t="s">
        <v>1317</v>
      </c>
      <c r="V133" s="14">
        <v>62</v>
      </c>
      <c r="W133" s="15" t="s">
        <v>1323</v>
      </c>
      <c r="X133" s="347"/>
      <c r="Y133" s="43"/>
      <c r="Z133" s="44"/>
      <c r="AA133" s="45"/>
      <c r="AB133" s="43"/>
      <c r="AC133" s="44"/>
      <c r="AD133" s="45"/>
      <c r="AE133" s="829"/>
      <c r="AF133" s="10"/>
      <c r="AG133" s="11"/>
      <c r="AH133" s="31"/>
      <c r="AI133" s="32"/>
      <c r="AJ133" s="326"/>
      <c r="AK133" s="300"/>
      <c r="AL133" s="307">
        <f t="shared" si="1"/>
        <v>36</v>
      </c>
      <c r="AS133" s="300"/>
      <c r="AT133" s="300"/>
    </row>
    <row r="134" spans="1:46" ht="13.5" customHeight="1">
      <c r="A134" s="7">
        <v>128</v>
      </c>
      <c r="B134" s="324">
        <v>252</v>
      </c>
      <c r="C134" s="480" t="s">
        <v>235</v>
      </c>
      <c r="D134" s="232" t="str">
        <f>VLOOKUP(C134,$C$564:$I$2155,2,0)</f>
        <v>MDK BOLKO Łaziska G.</v>
      </c>
      <c r="E134" s="233" t="str">
        <f>VLOOKUP(C134,$C$564:$I$2155,3,0)</f>
        <v>s</v>
      </c>
      <c r="F134" s="233">
        <f>VLOOKUP(C134,$C$564:$I$2155,4,0)</f>
        <v>2</v>
      </c>
      <c r="G134" s="163"/>
      <c r="H134" s="471">
        <f>AL134</f>
        <v>36</v>
      </c>
      <c r="I134" s="166">
        <f>SUM(G134:H134)</f>
        <v>36</v>
      </c>
      <c r="J134" s="171">
        <f>M134+P134</f>
        <v>1939</v>
      </c>
      <c r="K134" s="9">
        <f>N134+Q134</f>
        <v>29</v>
      </c>
      <c r="L134" s="172">
        <f>O134+R134</f>
        <v>11</v>
      </c>
      <c r="M134" s="163">
        <v>449</v>
      </c>
      <c r="N134" s="160">
        <v>13</v>
      </c>
      <c r="O134" s="161">
        <v>8</v>
      </c>
      <c r="P134" s="159">
        <v>1490</v>
      </c>
      <c r="Q134" s="160">
        <v>16</v>
      </c>
      <c r="R134" s="161">
        <v>3</v>
      </c>
      <c r="T134" s="18">
        <v>63</v>
      </c>
      <c r="U134" s="19" t="s">
        <v>1317</v>
      </c>
      <c r="V134" s="18">
        <v>67</v>
      </c>
      <c r="W134" s="30" t="s">
        <v>1323</v>
      </c>
      <c r="X134" s="347"/>
      <c r="Y134" s="43"/>
      <c r="Z134" s="44"/>
      <c r="AA134" s="45"/>
      <c r="AB134" s="43"/>
      <c r="AC134" s="44"/>
      <c r="AD134" s="45"/>
      <c r="AE134" s="830"/>
      <c r="AF134" s="18"/>
      <c r="AG134" s="19"/>
      <c r="AH134" s="14"/>
      <c r="AI134" s="15"/>
      <c r="AJ134" s="326"/>
      <c r="AK134" s="300"/>
      <c r="AL134" s="307">
        <f t="shared" si="1"/>
        <v>36</v>
      </c>
      <c r="AS134" s="300"/>
      <c r="AT134" s="300"/>
    </row>
    <row r="135" spans="1:46" ht="13.5" customHeight="1">
      <c r="A135" s="7">
        <v>129</v>
      </c>
      <c r="B135" s="324">
        <v>185</v>
      </c>
      <c r="C135" s="478" t="s">
        <v>225</v>
      </c>
      <c r="D135" s="232" t="str">
        <f>VLOOKUP(C135,$C$564:$I$2155,2,0)</f>
        <v>LKS FORTECA Świerklany</v>
      </c>
      <c r="E135" s="233" t="str">
        <f>VLOOKUP(C135,$C$564:$I$2155,3,0)</f>
        <v>m</v>
      </c>
      <c r="F135" s="233">
        <f>VLOOKUP(C135,$C$564:$I$2155,4,0)</f>
        <v>3</v>
      </c>
      <c r="G135" s="472"/>
      <c r="H135" s="471">
        <f>AL135</f>
        <v>36</v>
      </c>
      <c r="I135" s="166">
        <f>SUM(G135:H135)</f>
        <v>36</v>
      </c>
      <c r="J135" s="171">
        <f>M135+P135</f>
        <v>1938</v>
      </c>
      <c r="K135" s="9">
        <f>N135+Q135</f>
        <v>14</v>
      </c>
      <c r="L135" s="172">
        <f>O135+R135</f>
        <v>2</v>
      </c>
      <c r="M135" s="163">
        <v>1022</v>
      </c>
      <c r="N135" s="160">
        <v>9</v>
      </c>
      <c r="O135" s="161">
        <v>2</v>
      </c>
      <c r="P135" s="159">
        <v>916</v>
      </c>
      <c r="Q135" s="160">
        <v>5</v>
      </c>
      <c r="R135" s="161">
        <v>0</v>
      </c>
      <c r="T135" s="16">
        <v>47</v>
      </c>
      <c r="U135" s="17" t="s">
        <v>1323</v>
      </c>
      <c r="V135" s="16">
        <v>48</v>
      </c>
      <c r="W135" s="334" t="s">
        <v>1318</v>
      </c>
      <c r="X135" s="347"/>
      <c r="Y135" s="43"/>
      <c r="Z135" s="44"/>
      <c r="AA135" s="45"/>
      <c r="AB135" s="43"/>
      <c r="AC135" s="44"/>
      <c r="AD135" s="45"/>
      <c r="AE135" s="828">
        <v>33</v>
      </c>
      <c r="AF135" s="16"/>
      <c r="AG135" s="17"/>
      <c r="AH135" s="16"/>
      <c r="AI135" s="334"/>
      <c r="AJ135" s="326"/>
      <c r="AK135" s="300"/>
      <c r="AL135" s="307">
        <f t="shared" si="1"/>
        <v>36</v>
      </c>
      <c r="AS135" s="300"/>
      <c r="AT135" s="300"/>
    </row>
    <row r="136" spans="1:46" ht="13.5" customHeight="1">
      <c r="A136" s="6">
        <v>130</v>
      </c>
      <c r="B136" s="324">
        <v>94</v>
      </c>
      <c r="C136" s="477" t="s">
        <v>427</v>
      </c>
      <c r="D136" s="232" t="str">
        <f>VLOOKUP(C136,$C$564:$I$2155,2,0)</f>
        <v>ZAWISZA TURYSTA Stara Kuźnia</v>
      </c>
      <c r="E136" s="233" t="str">
        <f>VLOOKUP(C136,$C$564:$I$2155,3,0)</f>
        <v>s</v>
      </c>
      <c r="F136" s="233">
        <f>VLOOKUP(C136,$C$564:$I$2155,4,0)</f>
        <v>5</v>
      </c>
      <c r="G136" s="472"/>
      <c r="H136" s="471">
        <f>AL136</f>
        <v>36</v>
      </c>
      <c r="I136" s="166">
        <f>SUM(G136:H136)</f>
        <v>36</v>
      </c>
      <c r="J136" s="171">
        <f>M136+P136</f>
        <v>1936</v>
      </c>
      <c r="K136" s="9">
        <f>N136+Q136</f>
        <v>20</v>
      </c>
      <c r="L136" s="172">
        <f>O136+R136</f>
        <v>3</v>
      </c>
      <c r="M136" s="163">
        <v>1095</v>
      </c>
      <c r="N136" s="160">
        <v>11</v>
      </c>
      <c r="O136" s="161">
        <v>2</v>
      </c>
      <c r="P136" s="159">
        <v>841</v>
      </c>
      <c r="Q136" s="160">
        <v>9</v>
      </c>
      <c r="R136" s="161">
        <v>1</v>
      </c>
      <c r="T136" s="12">
        <v>24</v>
      </c>
      <c r="U136" s="13" t="s">
        <v>1318</v>
      </c>
      <c r="V136" s="28">
        <v>26</v>
      </c>
      <c r="W136" s="29" t="s">
        <v>1311</v>
      </c>
      <c r="X136" s="347"/>
      <c r="Y136" s="43"/>
      <c r="Z136" s="44"/>
      <c r="AA136" s="45"/>
      <c r="AB136" s="43"/>
      <c r="AC136" s="44"/>
      <c r="AD136" s="45"/>
      <c r="AE136" s="829"/>
      <c r="AF136" s="12"/>
      <c r="AG136" s="13"/>
      <c r="AH136" s="28"/>
      <c r="AI136" s="29"/>
      <c r="AJ136" s="326"/>
      <c r="AK136" s="300"/>
      <c r="AL136" s="307">
        <f t="shared" si="1"/>
        <v>36</v>
      </c>
      <c r="AS136" s="300"/>
      <c r="AT136" s="300"/>
    </row>
    <row r="137" spans="1:46" ht="13.5" customHeight="1">
      <c r="A137" s="7">
        <v>131</v>
      </c>
      <c r="B137" s="324">
        <v>138</v>
      </c>
      <c r="C137" s="477" t="s">
        <v>1473</v>
      </c>
      <c r="D137" s="232" t="str">
        <f>VLOOKUP(C137,$C$564:$I$2155,2,0)</f>
        <v>LECH Kędzierzyn-Koźle</v>
      </c>
      <c r="E137" s="233" t="str">
        <f>VLOOKUP(C137,$C$564:$I$2155,3,0)</f>
        <v>m</v>
      </c>
      <c r="F137" s="233">
        <f>VLOOKUP(C137,$C$564:$I$2155,4,0)</f>
        <v>5</v>
      </c>
      <c r="G137" s="163"/>
      <c r="H137" s="471">
        <f>AL137</f>
        <v>36</v>
      </c>
      <c r="I137" s="166">
        <f>SUM(G137:H137)</f>
        <v>36</v>
      </c>
      <c r="J137" s="171">
        <f>M137+P137</f>
        <v>1932</v>
      </c>
      <c r="K137" s="9">
        <f>N137+Q137</f>
        <v>18</v>
      </c>
      <c r="L137" s="172">
        <f>O137+R137</f>
        <v>2</v>
      </c>
      <c r="M137" s="163">
        <v>950</v>
      </c>
      <c r="N137" s="160">
        <v>9</v>
      </c>
      <c r="O137" s="161">
        <v>1</v>
      </c>
      <c r="P137" s="159">
        <v>982</v>
      </c>
      <c r="Q137" s="160">
        <v>9</v>
      </c>
      <c r="R137" s="161">
        <v>1</v>
      </c>
      <c r="T137" s="12">
        <v>35</v>
      </c>
      <c r="U137" s="13" t="s">
        <v>1318</v>
      </c>
      <c r="V137" s="28">
        <v>37</v>
      </c>
      <c r="W137" s="29" t="s">
        <v>1311</v>
      </c>
      <c r="X137" s="347"/>
      <c r="Y137" s="43"/>
      <c r="Z137" s="44"/>
      <c r="AA137" s="45"/>
      <c r="AB137" s="43"/>
      <c r="AC137" s="44"/>
      <c r="AD137" s="45"/>
      <c r="AE137" s="829"/>
      <c r="AF137" s="10"/>
      <c r="AG137" s="11"/>
      <c r="AH137" s="31"/>
      <c r="AI137" s="32"/>
      <c r="AJ137" s="326"/>
      <c r="AK137" s="300"/>
      <c r="AL137" s="307">
        <f t="shared" ref="AL137:AL200" si="2">IF(J137&gt;=1,VLOOKUP(J137,$AM$7:$AQ$81,5),0)</f>
        <v>36</v>
      </c>
      <c r="AS137" s="300"/>
      <c r="AT137" s="300"/>
    </row>
    <row r="138" spans="1:46" ht="13.5" customHeight="1">
      <c r="A138" s="7">
        <v>132</v>
      </c>
      <c r="B138" s="324">
        <v>287</v>
      </c>
      <c r="C138" s="479" t="s">
        <v>417</v>
      </c>
      <c r="D138" s="232" t="str">
        <f>VLOOKUP(C138,$C$564:$I$2155,2,0)</f>
        <v>MOK GUIDO Zabrze</v>
      </c>
      <c r="E138" s="233" t="str">
        <f>VLOOKUP(C138,$C$564:$I$2155,3,0)</f>
        <v>s</v>
      </c>
      <c r="F138" s="233">
        <f>VLOOKUP(C138,$C$564:$I$2155,4,0)</f>
        <v>4</v>
      </c>
      <c r="G138" s="163"/>
      <c r="H138" s="471">
        <f>AL138</f>
        <v>36</v>
      </c>
      <c r="I138" s="166">
        <f>SUM(G138:H138)</f>
        <v>36</v>
      </c>
      <c r="J138" s="171">
        <f>M138+P138</f>
        <v>1932</v>
      </c>
      <c r="K138" s="9">
        <f>N138+Q138</f>
        <v>16</v>
      </c>
      <c r="L138" s="172">
        <f>O138+R138</f>
        <v>2</v>
      </c>
      <c r="M138" s="163">
        <v>850</v>
      </c>
      <c r="N138" s="160">
        <v>6</v>
      </c>
      <c r="O138" s="161">
        <v>1</v>
      </c>
      <c r="P138" s="159">
        <v>1082</v>
      </c>
      <c r="Q138" s="160">
        <v>10</v>
      </c>
      <c r="R138" s="161">
        <v>1</v>
      </c>
      <c r="T138" s="10">
        <v>72</v>
      </c>
      <c r="U138" s="11" t="s">
        <v>1311</v>
      </c>
      <c r="V138" s="31">
        <v>75</v>
      </c>
      <c r="W138" s="32" t="s">
        <v>1317</v>
      </c>
      <c r="X138" s="347"/>
      <c r="Y138" s="43"/>
      <c r="Z138" s="44"/>
      <c r="AA138" s="45"/>
      <c r="AB138" s="43"/>
      <c r="AC138" s="44"/>
      <c r="AD138" s="45"/>
      <c r="AE138" s="830"/>
      <c r="AF138" s="18"/>
      <c r="AG138" s="19"/>
      <c r="AH138" s="18"/>
      <c r="AI138" s="30"/>
      <c r="AJ138" s="326"/>
      <c r="AK138" s="300"/>
      <c r="AL138" s="307">
        <f t="shared" si="2"/>
        <v>36</v>
      </c>
      <c r="AS138" s="300"/>
      <c r="AT138" s="300"/>
    </row>
    <row r="139" spans="1:46" ht="13.5" customHeight="1">
      <c r="A139" s="6">
        <v>133</v>
      </c>
      <c r="B139" s="324">
        <v>101</v>
      </c>
      <c r="C139" s="478" t="s">
        <v>355</v>
      </c>
      <c r="D139" s="232" t="str">
        <f>VLOOKUP(C139,$C$564:$I$2155,2,0)</f>
        <v>ASY Żory</v>
      </c>
      <c r="E139" s="233" t="str">
        <f>VLOOKUP(C139,$C$564:$I$2155,3,0)</f>
        <v>m</v>
      </c>
      <c r="F139" s="233">
        <f>VLOOKUP(C139,$C$564:$I$2155,4,0)</f>
        <v>3</v>
      </c>
      <c r="G139" s="163"/>
      <c r="H139" s="471">
        <f>AL139</f>
        <v>36</v>
      </c>
      <c r="I139" s="166">
        <f>SUM(G139:H139)</f>
        <v>36</v>
      </c>
      <c r="J139" s="171">
        <f>M139+P139</f>
        <v>1928</v>
      </c>
      <c r="K139" s="9">
        <f>N139+Q139</f>
        <v>18</v>
      </c>
      <c r="L139" s="172">
        <f>O139+R139</f>
        <v>4</v>
      </c>
      <c r="M139" s="163">
        <v>1010</v>
      </c>
      <c r="N139" s="160">
        <v>8</v>
      </c>
      <c r="O139" s="161">
        <v>1</v>
      </c>
      <c r="P139" s="159">
        <v>918</v>
      </c>
      <c r="Q139" s="160">
        <v>10</v>
      </c>
      <c r="R139" s="161">
        <v>3</v>
      </c>
      <c r="T139" s="16">
        <v>26</v>
      </c>
      <c r="U139" s="17" t="s">
        <v>1323</v>
      </c>
      <c r="V139" s="16">
        <v>27</v>
      </c>
      <c r="W139" s="334" t="s">
        <v>1318</v>
      </c>
      <c r="X139" s="347"/>
      <c r="Y139" s="43"/>
      <c r="Z139" s="44"/>
      <c r="AA139" s="45"/>
      <c r="AB139" s="43"/>
      <c r="AC139" s="44"/>
      <c r="AD139" s="45"/>
      <c r="AE139" s="828">
        <v>34</v>
      </c>
      <c r="AF139" s="16"/>
      <c r="AG139" s="17"/>
      <c r="AH139" s="16"/>
      <c r="AI139" s="334"/>
      <c r="AJ139" s="326"/>
      <c r="AK139" s="300"/>
      <c r="AL139" s="307">
        <f t="shared" si="2"/>
        <v>36</v>
      </c>
      <c r="AS139" s="300"/>
      <c r="AT139" s="300"/>
    </row>
    <row r="140" spans="1:46" ht="13.5" customHeight="1">
      <c r="A140" s="7">
        <v>134</v>
      </c>
      <c r="B140" s="324">
        <v>38</v>
      </c>
      <c r="C140" s="478" t="s">
        <v>483</v>
      </c>
      <c r="D140" s="232" t="str">
        <f>VLOOKUP(C140,$C$564:$I$2155,2,0)</f>
        <v>VICTORIA TRANZYT Chróścice</v>
      </c>
      <c r="E140" s="233" t="str">
        <f>VLOOKUP(C140,$C$564:$I$2155,3,0)</f>
        <v>s</v>
      </c>
      <c r="F140" s="233">
        <f>VLOOKUP(C140,$C$564:$I$2155,4,0)</f>
        <v>5</v>
      </c>
      <c r="G140" s="163"/>
      <c r="H140" s="471">
        <f>AL140</f>
        <v>36</v>
      </c>
      <c r="I140" s="166">
        <f>SUM(G140:H140)</f>
        <v>36</v>
      </c>
      <c r="J140" s="171">
        <f>M140+P140</f>
        <v>1927</v>
      </c>
      <c r="K140" s="9">
        <f>N140+Q140</f>
        <v>18</v>
      </c>
      <c r="L140" s="172">
        <f>O140+R140</f>
        <v>5</v>
      </c>
      <c r="M140" s="163">
        <v>1240</v>
      </c>
      <c r="N140" s="160">
        <v>9</v>
      </c>
      <c r="O140" s="161">
        <v>1</v>
      </c>
      <c r="P140" s="159">
        <v>687</v>
      </c>
      <c r="Q140" s="160">
        <v>9</v>
      </c>
      <c r="R140" s="161">
        <v>4</v>
      </c>
      <c r="T140" s="12">
        <v>10</v>
      </c>
      <c r="U140" s="13" t="s">
        <v>1318</v>
      </c>
      <c r="V140" s="28">
        <v>12</v>
      </c>
      <c r="W140" s="29" t="s">
        <v>1311</v>
      </c>
      <c r="X140" s="347"/>
      <c r="Y140" s="43"/>
      <c r="Z140" s="44"/>
      <c r="AA140" s="45"/>
      <c r="AB140" s="43"/>
      <c r="AC140" s="44"/>
      <c r="AD140" s="45"/>
      <c r="AE140" s="829"/>
      <c r="AF140" s="12"/>
      <c r="AG140" s="13"/>
      <c r="AH140" s="28"/>
      <c r="AI140" s="29"/>
      <c r="AJ140" s="326"/>
      <c r="AK140" s="300"/>
      <c r="AL140" s="307">
        <f t="shared" si="2"/>
        <v>36</v>
      </c>
      <c r="AS140" s="300"/>
      <c r="AT140" s="300"/>
    </row>
    <row r="141" spans="1:46" ht="13.5" customHeight="1">
      <c r="A141" s="7">
        <v>135</v>
      </c>
      <c r="B141" s="324">
        <v>178</v>
      </c>
      <c r="C141" s="478" t="s">
        <v>1048</v>
      </c>
      <c r="D141" s="232" t="str">
        <f>VLOOKUP(C141,$C$564:$I$2155,2,0)</f>
        <v>TKKF RELAKS Wodzisław</v>
      </c>
      <c r="E141" s="233" t="str">
        <f>VLOOKUP(C141,$C$564:$I$2155,3,0)</f>
        <v>s</v>
      </c>
      <c r="F141" s="233">
        <f>VLOOKUP(C141,$C$564:$I$2155,4,0)</f>
        <v>7</v>
      </c>
      <c r="G141" s="163"/>
      <c r="H141" s="471">
        <f>AL141</f>
        <v>36</v>
      </c>
      <c r="I141" s="166">
        <f>SUM(G141:H141)</f>
        <v>36</v>
      </c>
      <c r="J141" s="171">
        <f>M141+P141</f>
        <v>1926</v>
      </c>
      <c r="K141" s="9">
        <f>N141+Q141</f>
        <v>21</v>
      </c>
      <c r="L141" s="172">
        <f>O141+R141</f>
        <v>7</v>
      </c>
      <c r="M141" s="163">
        <v>1408</v>
      </c>
      <c r="N141" s="160">
        <v>10</v>
      </c>
      <c r="O141" s="161">
        <v>1</v>
      </c>
      <c r="P141" s="159">
        <v>518</v>
      </c>
      <c r="Q141" s="160">
        <v>11</v>
      </c>
      <c r="R141" s="161">
        <v>6</v>
      </c>
      <c r="T141" s="12">
        <v>45</v>
      </c>
      <c r="U141" s="13" t="s">
        <v>1318</v>
      </c>
      <c r="V141" s="28">
        <v>47</v>
      </c>
      <c r="W141" s="29" t="s">
        <v>1311</v>
      </c>
      <c r="X141" s="347"/>
      <c r="Y141" s="43"/>
      <c r="Z141" s="44"/>
      <c r="AA141" s="45"/>
      <c r="AB141" s="43"/>
      <c r="AC141" s="44"/>
      <c r="AD141" s="45"/>
      <c r="AE141" s="829"/>
      <c r="AF141" s="10"/>
      <c r="AG141" s="11"/>
      <c r="AH141" s="31"/>
      <c r="AI141" s="32"/>
      <c r="AJ141" s="326"/>
      <c r="AK141" s="300"/>
      <c r="AL141" s="307">
        <f t="shared" si="2"/>
        <v>36</v>
      </c>
      <c r="AS141" s="300"/>
      <c r="AT141" s="300"/>
    </row>
    <row r="142" spans="1:46" ht="13.5" customHeight="1">
      <c r="A142" s="6">
        <v>136</v>
      </c>
      <c r="B142" s="324">
        <v>180</v>
      </c>
      <c r="C142" s="482" t="s">
        <v>201</v>
      </c>
      <c r="D142" s="232" t="str">
        <f>VLOOKUP(C142,$C$564:$I$2155,2,0)</f>
        <v>SK Wyry</v>
      </c>
      <c r="E142" s="233" t="str">
        <f>VLOOKUP(C142,$C$564:$I$2155,3,0)</f>
        <v>s</v>
      </c>
      <c r="F142" s="233">
        <f>VLOOKUP(C142,$C$564:$I$2155,4,0)</f>
        <v>2</v>
      </c>
      <c r="G142" s="472"/>
      <c r="H142" s="471">
        <f>AL142</f>
        <v>36</v>
      </c>
      <c r="I142" s="166">
        <f>SUM(G142:H142)</f>
        <v>36</v>
      </c>
      <c r="J142" s="171">
        <f>M142+P142</f>
        <v>1926</v>
      </c>
      <c r="K142" s="9">
        <f>N142+Q142</f>
        <v>19</v>
      </c>
      <c r="L142" s="172">
        <f>O142+R142</f>
        <v>3</v>
      </c>
      <c r="M142" s="163">
        <v>876</v>
      </c>
      <c r="N142" s="160">
        <v>8</v>
      </c>
      <c r="O142" s="161">
        <v>1</v>
      </c>
      <c r="P142" s="159">
        <v>1050</v>
      </c>
      <c r="Q142" s="160">
        <v>11</v>
      </c>
      <c r="R142" s="161">
        <v>2</v>
      </c>
      <c r="S142" s="41"/>
      <c r="T142" s="18">
        <v>45</v>
      </c>
      <c r="U142" s="19" t="s">
        <v>1317</v>
      </c>
      <c r="V142" s="18">
        <v>49</v>
      </c>
      <c r="W142" s="30" t="s">
        <v>1323</v>
      </c>
      <c r="X142" s="347"/>
      <c r="Y142" s="43"/>
      <c r="Z142" s="44"/>
      <c r="AA142" s="45"/>
      <c r="AB142" s="43"/>
      <c r="AC142" s="44"/>
      <c r="AD142" s="45"/>
      <c r="AE142" s="830"/>
      <c r="AF142" s="18"/>
      <c r="AG142" s="19"/>
      <c r="AH142" s="14"/>
      <c r="AI142" s="15"/>
      <c r="AJ142" s="326"/>
      <c r="AK142" s="300"/>
      <c r="AL142" s="307">
        <f t="shared" si="2"/>
        <v>36</v>
      </c>
      <c r="AS142" s="300"/>
      <c r="AT142" s="300"/>
    </row>
    <row r="143" spans="1:46" ht="13.5" customHeight="1">
      <c r="A143" s="7">
        <v>137</v>
      </c>
      <c r="B143" s="324">
        <v>15</v>
      </c>
      <c r="C143" s="483" t="s">
        <v>1400</v>
      </c>
      <c r="D143" s="232" t="str">
        <f>VLOOKUP(C143,$C$564:$I$2155,2,0)</f>
        <v>MDK POŁUDNIE Katowice</v>
      </c>
      <c r="E143" s="233" t="str">
        <f>VLOOKUP(C143,$C$564:$I$2155,3,0)</f>
        <v>m</v>
      </c>
      <c r="F143" s="233">
        <f>VLOOKUP(C143,$C$564:$I$2155,4,0)</f>
        <v>1</v>
      </c>
      <c r="G143" s="163"/>
      <c r="H143" s="471">
        <f>AL143</f>
        <v>36</v>
      </c>
      <c r="I143" s="166">
        <f>SUM(G143:H143)</f>
        <v>36</v>
      </c>
      <c r="J143" s="171">
        <f>M143+P143</f>
        <v>1920</v>
      </c>
      <c r="K143" s="9">
        <f>N143+Q143</f>
        <v>20</v>
      </c>
      <c r="L143" s="172">
        <f>O143+R143</f>
        <v>4</v>
      </c>
      <c r="M143" s="163">
        <v>1033</v>
      </c>
      <c r="N143" s="160">
        <v>11</v>
      </c>
      <c r="O143" s="161">
        <v>2</v>
      </c>
      <c r="P143" s="159">
        <v>887</v>
      </c>
      <c r="Q143" s="160">
        <v>9</v>
      </c>
      <c r="R143" s="161">
        <v>2</v>
      </c>
      <c r="T143" s="10">
        <v>4</v>
      </c>
      <c r="U143" s="11" t="s">
        <v>1311</v>
      </c>
      <c r="V143" s="31">
        <v>7</v>
      </c>
      <c r="W143" s="32" t="s">
        <v>1317</v>
      </c>
      <c r="X143" s="347"/>
      <c r="Y143" s="43"/>
      <c r="Z143" s="44"/>
      <c r="AA143" s="45"/>
      <c r="AB143" s="43"/>
      <c r="AC143" s="44"/>
      <c r="AD143" s="45"/>
      <c r="AE143" s="828">
        <v>35</v>
      </c>
      <c r="AF143" s="16"/>
      <c r="AG143" s="17"/>
      <c r="AH143" s="16"/>
      <c r="AI143" s="334"/>
      <c r="AJ143" s="326"/>
      <c r="AK143" s="300"/>
      <c r="AL143" s="307">
        <f t="shared" si="2"/>
        <v>36</v>
      </c>
      <c r="AS143" s="300"/>
      <c r="AT143" s="300"/>
    </row>
    <row r="144" spans="1:46" ht="13.5" customHeight="1">
      <c r="A144" s="7">
        <v>138</v>
      </c>
      <c r="B144" s="324">
        <v>196</v>
      </c>
      <c r="C144" s="480" t="s">
        <v>691</v>
      </c>
      <c r="D144" s="232" t="str">
        <f>VLOOKUP(C144,$C$564:$I$2155,2,0)</f>
        <v>UNIA Bieruń</v>
      </c>
      <c r="E144" s="233" t="str">
        <f>VLOOKUP(C144,$C$564:$I$2155,3,0)</f>
        <v>m</v>
      </c>
      <c r="F144" s="233">
        <f>VLOOKUP(C144,$C$564:$I$2155,4,0)</f>
        <v>2</v>
      </c>
      <c r="G144" s="163"/>
      <c r="H144" s="471">
        <f>AL144</f>
        <v>36</v>
      </c>
      <c r="I144" s="166">
        <f>SUM(G144:H144)</f>
        <v>36</v>
      </c>
      <c r="J144" s="171">
        <f>M144+P144</f>
        <v>1916</v>
      </c>
      <c r="K144" s="9">
        <f>N144+Q144</f>
        <v>20</v>
      </c>
      <c r="L144" s="172">
        <f>O144+R144</f>
        <v>4</v>
      </c>
      <c r="M144" s="163">
        <v>575</v>
      </c>
      <c r="N144" s="160">
        <v>9</v>
      </c>
      <c r="O144" s="161">
        <v>2</v>
      </c>
      <c r="P144" s="159">
        <v>1341</v>
      </c>
      <c r="Q144" s="160">
        <v>11</v>
      </c>
      <c r="R144" s="161">
        <v>2</v>
      </c>
      <c r="S144" s="41"/>
      <c r="T144" s="18">
        <v>49</v>
      </c>
      <c r="U144" s="19" t="s">
        <v>1317</v>
      </c>
      <c r="V144" s="18">
        <v>53</v>
      </c>
      <c r="W144" s="30" t="s">
        <v>1323</v>
      </c>
      <c r="X144" s="347"/>
      <c r="Y144" s="43"/>
      <c r="Z144" s="44"/>
      <c r="AA144" s="45"/>
      <c r="AB144" s="43"/>
      <c r="AC144" s="44"/>
      <c r="AD144" s="45"/>
      <c r="AE144" s="829"/>
      <c r="AF144" s="12"/>
      <c r="AG144" s="13"/>
      <c r="AH144" s="28"/>
      <c r="AI144" s="29"/>
      <c r="AJ144" s="326"/>
      <c r="AK144" s="300"/>
      <c r="AL144" s="307">
        <f t="shared" si="2"/>
        <v>36</v>
      </c>
      <c r="AS144" s="300"/>
      <c r="AT144" s="300"/>
    </row>
    <row r="145" spans="1:46" ht="13.5" customHeight="1">
      <c r="A145" s="6">
        <v>139</v>
      </c>
      <c r="B145" s="324">
        <v>181</v>
      </c>
      <c r="C145" s="478" t="s">
        <v>220</v>
      </c>
      <c r="D145" s="232" t="str">
        <f>VLOOKUP(C145,$C$564:$I$2155,2,0)</f>
        <v>JUBILAT Jastrzębie</v>
      </c>
      <c r="E145" s="233" t="str">
        <f>VLOOKUP(C145,$C$564:$I$2155,3,0)</f>
        <v>m</v>
      </c>
      <c r="F145" s="233">
        <f>VLOOKUP(C145,$C$564:$I$2155,4,0)</f>
        <v>3</v>
      </c>
      <c r="G145" s="472"/>
      <c r="H145" s="471">
        <f>AL145</f>
        <v>36</v>
      </c>
      <c r="I145" s="166">
        <f>SUM(G145:H145)</f>
        <v>36</v>
      </c>
      <c r="J145" s="171">
        <f>M145+P145</f>
        <v>1914</v>
      </c>
      <c r="K145" s="9">
        <f>N145+Q145</f>
        <v>19</v>
      </c>
      <c r="L145" s="172">
        <f>O145+R145</f>
        <v>2</v>
      </c>
      <c r="M145" s="163">
        <v>1034</v>
      </c>
      <c r="N145" s="160">
        <v>9</v>
      </c>
      <c r="O145" s="161">
        <v>0</v>
      </c>
      <c r="P145" s="159">
        <v>880</v>
      </c>
      <c r="Q145" s="160">
        <v>10</v>
      </c>
      <c r="R145" s="161">
        <v>2</v>
      </c>
      <c r="T145" s="16">
        <v>46</v>
      </c>
      <c r="U145" s="17" t="s">
        <v>1323</v>
      </c>
      <c r="V145" s="16">
        <v>47</v>
      </c>
      <c r="W145" s="334" t="s">
        <v>1318</v>
      </c>
      <c r="X145" s="347"/>
      <c r="Y145" s="43"/>
      <c r="Z145" s="44"/>
      <c r="AA145" s="45"/>
      <c r="AB145" s="43"/>
      <c r="AC145" s="44"/>
      <c r="AD145" s="45"/>
      <c r="AE145" s="829"/>
      <c r="AF145" s="10"/>
      <c r="AG145" s="11"/>
      <c r="AH145" s="31"/>
      <c r="AI145" s="32"/>
      <c r="AJ145" s="326"/>
      <c r="AK145" s="300"/>
      <c r="AL145" s="307">
        <f t="shared" si="2"/>
        <v>36</v>
      </c>
      <c r="AS145" s="300"/>
      <c r="AT145" s="300"/>
    </row>
    <row r="146" spans="1:46" ht="13.5" customHeight="1">
      <c r="A146" s="7">
        <v>140</v>
      </c>
      <c r="B146" s="324">
        <v>90</v>
      </c>
      <c r="C146" s="478" t="s">
        <v>194</v>
      </c>
      <c r="D146" s="232" t="str">
        <f>VLOOKUP(C146,$C$564:$I$2155,2,0)</f>
        <v>ZAWISZA TURYSTA Stara Kuźnia</v>
      </c>
      <c r="E146" s="233" t="str">
        <f>VLOOKUP(C146,$C$564:$I$2155,3,0)</f>
        <v>m</v>
      </c>
      <c r="F146" s="233">
        <f>VLOOKUP(C146,$C$564:$I$2155,4,0)</f>
        <v>5</v>
      </c>
      <c r="G146" s="472"/>
      <c r="H146" s="471">
        <f>AL146</f>
        <v>36</v>
      </c>
      <c r="I146" s="166">
        <f>SUM(G146:H146)</f>
        <v>36</v>
      </c>
      <c r="J146" s="171">
        <f>M146+P146</f>
        <v>1900</v>
      </c>
      <c r="K146" s="9">
        <f>N146+Q146</f>
        <v>21</v>
      </c>
      <c r="L146" s="172">
        <f>O146+R146</f>
        <v>4</v>
      </c>
      <c r="M146" s="163">
        <v>1065</v>
      </c>
      <c r="N146" s="160">
        <v>10</v>
      </c>
      <c r="O146" s="161">
        <v>2</v>
      </c>
      <c r="P146" s="159">
        <v>835</v>
      </c>
      <c r="Q146" s="160">
        <v>11</v>
      </c>
      <c r="R146" s="161">
        <v>2</v>
      </c>
      <c r="T146" s="12">
        <v>23</v>
      </c>
      <c r="U146" s="13" t="s">
        <v>1318</v>
      </c>
      <c r="V146" s="28">
        <v>25</v>
      </c>
      <c r="W146" s="29" t="s">
        <v>1311</v>
      </c>
      <c r="X146" s="347"/>
      <c r="Y146" s="43"/>
      <c r="Z146" s="44"/>
      <c r="AA146" s="45"/>
      <c r="AB146" s="43"/>
      <c r="AC146" s="44"/>
      <c r="AD146" s="45"/>
      <c r="AE146" s="830"/>
      <c r="AF146" s="18"/>
      <c r="AG146" s="19"/>
      <c r="AH146" s="18"/>
      <c r="AI146" s="30"/>
      <c r="AJ146" s="326"/>
      <c r="AK146" s="300"/>
      <c r="AL146" s="307">
        <f t="shared" si="2"/>
        <v>36</v>
      </c>
      <c r="AS146" s="300"/>
      <c r="AT146" s="300"/>
    </row>
    <row r="147" spans="1:46" ht="13.5" customHeight="1">
      <c r="A147" s="7">
        <v>141</v>
      </c>
      <c r="B147" s="324">
        <v>68</v>
      </c>
      <c r="C147" s="473" t="s">
        <v>899</v>
      </c>
      <c r="D147" s="232" t="str">
        <f>VLOOKUP(C147,$C$564:$I$2155,2,0)</f>
        <v>POKÓJ Ruda Śl.</v>
      </c>
      <c r="E147" s="233" t="str">
        <f>VLOOKUP(C147,$C$564:$I$2155,3,0)</f>
        <v>s</v>
      </c>
      <c r="F147" s="233">
        <f>VLOOKUP(C147,$C$564:$I$2155,4,0)</f>
        <v>4</v>
      </c>
      <c r="G147" s="472"/>
      <c r="H147" s="471">
        <f>AL147</f>
        <v>34</v>
      </c>
      <c r="I147" s="166">
        <f>SUM(G147:H147)</f>
        <v>34</v>
      </c>
      <c r="J147" s="171">
        <f>M147+P147</f>
        <v>1899</v>
      </c>
      <c r="K147" s="9">
        <f>N147+Q147</f>
        <v>20</v>
      </c>
      <c r="L147" s="172">
        <f>O147+R147</f>
        <v>3</v>
      </c>
      <c r="M147" s="163">
        <v>780</v>
      </c>
      <c r="N147" s="160">
        <v>8</v>
      </c>
      <c r="O147" s="161">
        <v>1</v>
      </c>
      <c r="P147" s="159">
        <v>1119</v>
      </c>
      <c r="Q147" s="160">
        <v>12</v>
      </c>
      <c r="R147" s="161">
        <v>2</v>
      </c>
      <c r="S147" s="41"/>
      <c r="T147" s="18">
        <v>17</v>
      </c>
      <c r="U147" s="19" t="s">
        <v>1317</v>
      </c>
      <c r="V147" s="18">
        <v>21</v>
      </c>
      <c r="W147" s="30" t="s">
        <v>1323</v>
      </c>
      <c r="X147" s="347"/>
      <c r="Y147" s="43"/>
      <c r="Z147" s="44"/>
      <c r="AA147" s="45"/>
      <c r="AB147" s="43"/>
      <c r="AC147" s="44"/>
      <c r="AD147" s="45"/>
      <c r="AE147" s="828">
        <v>36</v>
      </c>
      <c r="AF147" s="16"/>
      <c r="AG147" s="17"/>
      <c r="AH147" s="16"/>
      <c r="AI147" s="334"/>
      <c r="AJ147" s="326"/>
      <c r="AK147" s="300"/>
      <c r="AL147" s="307">
        <f t="shared" si="2"/>
        <v>34</v>
      </c>
      <c r="AS147" s="300"/>
      <c r="AT147" s="300"/>
    </row>
    <row r="148" spans="1:46" ht="13.5" customHeight="1">
      <c r="A148" s="6">
        <v>142</v>
      </c>
      <c r="B148" s="324">
        <v>33</v>
      </c>
      <c r="C148" s="475" t="s">
        <v>1483</v>
      </c>
      <c r="D148" s="232" t="str">
        <f>VLOOKUP(C148,$C$564:$I$2155,2,0)</f>
        <v>ASY Żory</v>
      </c>
      <c r="E148" s="233" t="str">
        <f>VLOOKUP(C148,$C$564:$I$2155,3,0)</f>
        <v>s</v>
      </c>
      <c r="F148" s="233">
        <f>VLOOKUP(C148,$C$564:$I$2155,4,0)</f>
        <v>3</v>
      </c>
      <c r="G148" s="163"/>
      <c r="H148" s="471">
        <f>AL148</f>
        <v>34</v>
      </c>
      <c r="I148" s="166">
        <f>SUM(G148:H148)</f>
        <v>34</v>
      </c>
      <c r="J148" s="171">
        <f>M148+P148</f>
        <v>1885</v>
      </c>
      <c r="K148" s="9">
        <f>N148+Q148</f>
        <v>16</v>
      </c>
      <c r="L148" s="172">
        <f>O148+R148</f>
        <v>2</v>
      </c>
      <c r="M148" s="163">
        <v>921</v>
      </c>
      <c r="N148" s="160">
        <v>9</v>
      </c>
      <c r="O148" s="161">
        <v>2</v>
      </c>
      <c r="P148" s="159">
        <v>964</v>
      </c>
      <c r="Q148" s="160">
        <v>7</v>
      </c>
      <c r="R148" s="161">
        <v>0</v>
      </c>
      <c r="S148" s="41"/>
      <c r="T148" s="16">
        <v>9</v>
      </c>
      <c r="U148" s="17" t="s">
        <v>1323</v>
      </c>
      <c r="V148" s="16">
        <v>10</v>
      </c>
      <c r="W148" s="334" t="s">
        <v>1318</v>
      </c>
      <c r="X148" s="347"/>
      <c r="Y148" s="43"/>
      <c r="Z148" s="44"/>
      <c r="AA148" s="45"/>
      <c r="AB148" s="43"/>
      <c r="AC148" s="44"/>
      <c r="AD148" s="45"/>
      <c r="AE148" s="829"/>
      <c r="AF148" s="12"/>
      <c r="AG148" s="13"/>
      <c r="AH148" s="28"/>
      <c r="AI148" s="29"/>
      <c r="AJ148" s="326"/>
      <c r="AK148" s="300"/>
      <c r="AL148" s="307">
        <f t="shared" si="2"/>
        <v>34</v>
      </c>
      <c r="AS148" s="300"/>
      <c r="AT148" s="300"/>
    </row>
    <row r="149" spans="1:46" ht="13.5" customHeight="1">
      <c r="A149" s="7">
        <v>143</v>
      </c>
      <c r="B149" s="324">
        <v>208</v>
      </c>
      <c r="C149" s="474" t="s">
        <v>231</v>
      </c>
      <c r="D149" s="232" t="str">
        <f>VLOOKUP(C149,$C$564:$I$2155,2,0)</f>
        <v>OSP Lędziny</v>
      </c>
      <c r="E149" s="233" t="str">
        <f>VLOOKUP(C149,$C$564:$I$2155,3,0)</f>
        <v>m</v>
      </c>
      <c r="F149" s="233">
        <f>VLOOKUP(C149,$C$564:$I$2155,4,0)</f>
        <v>2</v>
      </c>
      <c r="G149" s="163"/>
      <c r="H149" s="471">
        <f>AL149</f>
        <v>34</v>
      </c>
      <c r="I149" s="166">
        <f>SUM(G149:H149)</f>
        <v>34</v>
      </c>
      <c r="J149" s="171">
        <f>M149+P149</f>
        <v>1885</v>
      </c>
      <c r="K149" s="9">
        <f>N149+Q149</f>
        <v>16</v>
      </c>
      <c r="L149" s="172">
        <f>O149+R149</f>
        <v>2</v>
      </c>
      <c r="M149" s="163">
        <v>866</v>
      </c>
      <c r="N149" s="160">
        <v>8</v>
      </c>
      <c r="O149" s="161">
        <v>2</v>
      </c>
      <c r="P149" s="159">
        <v>1019</v>
      </c>
      <c r="Q149" s="160">
        <v>8</v>
      </c>
      <c r="R149" s="161">
        <v>0</v>
      </c>
      <c r="T149" s="18">
        <v>52</v>
      </c>
      <c r="U149" s="19" t="s">
        <v>1317</v>
      </c>
      <c r="V149" s="14">
        <v>56</v>
      </c>
      <c r="W149" s="15" t="s">
        <v>1323</v>
      </c>
      <c r="X149" s="347"/>
      <c r="Y149" s="43"/>
      <c r="Z149" s="44"/>
      <c r="AA149" s="45"/>
      <c r="AB149" s="43"/>
      <c r="AC149" s="44"/>
      <c r="AD149" s="45"/>
      <c r="AE149" s="829"/>
      <c r="AF149" s="10"/>
      <c r="AG149" s="11"/>
      <c r="AH149" s="31"/>
      <c r="AI149" s="32"/>
      <c r="AJ149" s="326"/>
      <c r="AK149" s="300"/>
      <c r="AL149" s="307">
        <f t="shared" si="2"/>
        <v>34</v>
      </c>
      <c r="AS149" s="300"/>
      <c r="AT149" s="300"/>
    </row>
    <row r="150" spans="1:46" ht="13.5" customHeight="1">
      <c r="A150" s="7">
        <v>144</v>
      </c>
      <c r="B150" s="324">
        <v>79</v>
      </c>
      <c r="C150" s="798" t="s">
        <v>520</v>
      </c>
      <c r="D150" s="232" t="str">
        <f>VLOOKUP(C150,$C$564:$I$2155,2,0)</f>
        <v>AMICUS KWK STASZIC Katowice</v>
      </c>
      <c r="E150" s="233" t="str">
        <f>VLOOKUP(C150,$C$564:$I$2155,3,0)</f>
        <v>m</v>
      </c>
      <c r="F150" s="233">
        <f>VLOOKUP(C150,$C$564:$I$2155,4,0)</f>
        <v>1</v>
      </c>
      <c r="G150" s="163"/>
      <c r="H150" s="471">
        <f>AL150</f>
        <v>34</v>
      </c>
      <c r="I150" s="166">
        <f>SUM(G150:H150)</f>
        <v>34</v>
      </c>
      <c r="J150" s="171">
        <f>M150+P150</f>
        <v>1884</v>
      </c>
      <c r="K150" s="9">
        <f>N150+Q150</f>
        <v>20</v>
      </c>
      <c r="L150" s="172">
        <f>O150+R150</f>
        <v>2</v>
      </c>
      <c r="M150" s="163">
        <v>1181</v>
      </c>
      <c r="N150" s="160">
        <v>10</v>
      </c>
      <c r="O150" s="161">
        <v>0</v>
      </c>
      <c r="P150" s="159">
        <v>703</v>
      </c>
      <c r="Q150" s="160">
        <v>10</v>
      </c>
      <c r="R150" s="161">
        <v>2</v>
      </c>
      <c r="T150" s="10">
        <v>20</v>
      </c>
      <c r="U150" s="11" t="s">
        <v>1311</v>
      </c>
      <c r="V150" s="31">
        <v>23</v>
      </c>
      <c r="W150" s="32" t="s">
        <v>1317</v>
      </c>
      <c r="X150" s="347"/>
      <c r="Y150" s="43"/>
      <c r="Z150" s="44"/>
      <c r="AA150" s="45"/>
      <c r="AB150" s="43"/>
      <c r="AC150" s="44"/>
      <c r="AD150" s="45"/>
      <c r="AE150" s="830"/>
      <c r="AF150" s="18"/>
      <c r="AG150" s="19"/>
      <c r="AH150" s="14"/>
      <c r="AI150" s="15"/>
      <c r="AJ150" s="326"/>
      <c r="AK150" s="300"/>
      <c r="AL150" s="307">
        <f t="shared" si="2"/>
        <v>34</v>
      </c>
      <c r="AS150" s="300"/>
      <c r="AT150" s="300"/>
    </row>
    <row r="151" spans="1:46" ht="13.5" customHeight="1">
      <c r="A151" s="6">
        <v>145</v>
      </c>
      <c r="B151" s="324">
        <v>149</v>
      </c>
      <c r="C151" s="474" t="s">
        <v>831</v>
      </c>
      <c r="D151" s="232" t="str">
        <f>VLOOKUP(C151,$C$564:$I$2155,2,0)</f>
        <v>LKS FORTECA Świerklany</v>
      </c>
      <c r="E151" s="233" t="str">
        <f>VLOOKUP(C151,$C$564:$I$2155,3,0)</f>
        <v>s</v>
      </c>
      <c r="F151" s="233">
        <f>VLOOKUP(C151,$C$564:$I$2155,4,0)</f>
        <v>3</v>
      </c>
      <c r="G151" s="472"/>
      <c r="H151" s="471">
        <f>AL151</f>
        <v>34</v>
      </c>
      <c r="I151" s="166">
        <f>SUM(G151:H151)</f>
        <v>34</v>
      </c>
      <c r="J151" s="171">
        <f>M151+P151</f>
        <v>1882</v>
      </c>
      <c r="K151" s="9">
        <f>N151+Q151</f>
        <v>15</v>
      </c>
      <c r="L151" s="172">
        <f>O151+R151</f>
        <v>1</v>
      </c>
      <c r="M151" s="163">
        <v>1047</v>
      </c>
      <c r="N151" s="160">
        <v>7</v>
      </c>
      <c r="O151" s="161">
        <v>0</v>
      </c>
      <c r="P151" s="159">
        <v>835</v>
      </c>
      <c r="Q151" s="160">
        <v>8</v>
      </c>
      <c r="R151" s="161">
        <v>1</v>
      </c>
      <c r="T151" s="16">
        <v>38</v>
      </c>
      <c r="U151" s="17" t="s">
        <v>1323</v>
      </c>
      <c r="V151" s="16">
        <v>39</v>
      </c>
      <c r="W151" s="334" t="s">
        <v>1318</v>
      </c>
      <c r="X151" s="347"/>
      <c r="Y151" s="43"/>
      <c r="Z151" s="44"/>
      <c r="AA151" s="45"/>
      <c r="AB151" s="43"/>
      <c r="AC151" s="44"/>
      <c r="AD151" s="45"/>
      <c r="AE151" s="828">
        <v>37</v>
      </c>
      <c r="AF151" s="16"/>
      <c r="AG151" s="17"/>
      <c r="AH151" s="16"/>
      <c r="AI151" s="334"/>
      <c r="AJ151" s="326"/>
      <c r="AK151" s="300"/>
      <c r="AL151" s="307">
        <f t="shared" si="2"/>
        <v>34</v>
      </c>
      <c r="AS151" s="300"/>
      <c r="AT151" s="300"/>
    </row>
    <row r="152" spans="1:46" ht="13.5" customHeight="1">
      <c r="A152" s="7">
        <v>146</v>
      </c>
      <c r="B152" s="324">
        <v>220</v>
      </c>
      <c r="C152" s="474" t="s">
        <v>255</v>
      </c>
      <c r="D152" s="232" t="str">
        <f>VLOOKUP(C152,$C$564:$I$2155,2,0)</f>
        <v>MIFAMA Mikołów</v>
      </c>
      <c r="E152" s="233" t="str">
        <f>VLOOKUP(C152,$C$564:$I$2155,3,0)</f>
        <v>s</v>
      </c>
      <c r="F152" s="233">
        <f>VLOOKUP(C152,$C$564:$I$2155,4,0)</f>
        <v>2</v>
      </c>
      <c r="G152" s="163"/>
      <c r="H152" s="471">
        <f>AL152</f>
        <v>34</v>
      </c>
      <c r="I152" s="166">
        <f>SUM(G152:H152)</f>
        <v>34</v>
      </c>
      <c r="J152" s="171">
        <f>M152+P152</f>
        <v>1877</v>
      </c>
      <c r="K152" s="9">
        <f>N152+Q152</f>
        <v>15</v>
      </c>
      <c r="L152" s="172">
        <f>O152+R152</f>
        <v>2</v>
      </c>
      <c r="M152" s="163">
        <v>1049</v>
      </c>
      <c r="N152" s="160">
        <v>9</v>
      </c>
      <c r="O152" s="161">
        <v>1</v>
      </c>
      <c r="P152" s="159">
        <v>828</v>
      </c>
      <c r="Q152" s="160">
        <v>6</v>
      </c>
      <c r="R152" s="161">
        <v>1</v>
      </c>
      <c r="T152" s="18">
        <v>55</v>
      </c>
      <c r="U152" s="19" t="s">
        <v>1317</v>
      </c>
      <c r="V152" s="18">
        <v>59</v>
      </c>
      <c r="W152" s="30" t="s">
        <v>1323</v>
      </c>
      <c r="X152" s="347"/>
      <c r="Y152" s="43"/>
      <c r="Z152" s="44"/>
      <c r="AA152" s="45"/>
      <c r="AB152" s="43"/>
      <c r="AC152" s="44"/>
      <c r="AD152" s="45"/>
      <c r="AE152" s="829"/>
      <c r="AF152" s="12"/>
      <c r="AG152" s="13"/>
      <c r="AH152" s="28"/>
      <c r="AI152" s="29"/>
      <c r="AJ152" s="326"/>
      <c r="AK152" s="300"/>
      <c r="AL152" s="307">
        <f t="shared" si="2"/>
        <v>34</v>
      </c>
      <c r="AS152" s="300"/>
      <c r="AT152" s="300"/>
    </row>
    <row r="153" spans="1:46" ht="13.5" customHeight="1">
      <c r="A153" s="7">
        <v>147</v>
      </c>
      <c r="B153" s="324">
        <v>18</v>
      </c>
      <c r="C153" s="790" t="s">
        <v>223</v>
      </c>
      <c r="D153" s="232" t="str">
        <f>VLOOKUP(C153,$C$564:$I$2155,2,0)</f>
        <v>DK STRZELEC Strzelce Opolskie</v>
      </c>
      <c r="E153" s="233" t="str">
        <f>VLOOKUP(C153,$C$564:$I$2155,3,0)</f>
        <v>s</v>
      </c>
      <c r="F153" s="233">
        <f>VLOOKUP(C153,$C$564:$I$2155,4,0)</f>
        <v>5</v>
      </c>
      <c r="G153" s="472"/>
      <c r="H153" s="471">
        <f>AL153</f>
        <v>34</v>
      </c>
      <c r="I153" s="166">
        <f>SUM(G153:H153)</f>
        <v>34</v>
      </c>
      <c r="J153" s="171">
        <f>M153+P153</f>
        <v>1871</v>
      </c>
      <c r="K153" s="9">
        <f>N153+Q153</f>
        <v>24</v>
      </c>
      <c r="L153" s="172">
        <f>O153+R153</f>
        <v>7</v>
      </c>
      <c r="M153" s="163">
        <v>766</v>
      </c>
      <c r="N153" s="160">
        <v>11</v>
      </c>
      <c r="O153" s="161">
        <v>4</v>
      </c>
      <c r="P153" s="159">
        <v>1105</v>
      </c>
      <c r="Q153" s="160">
        <v>13</v>
      </c>
      <c r="R153" s="161">
        <v>3</v>
      </c>
      <c r="T153" s="12">
        <v>5</v>
      </c>
      <c r="U153" s="13" t="s">
        <v>1318</v>
      </c>
      <c r="V153" s="28">
        <v>7</v>
      </c>
      <c r="W153" s="29" t="s">
        <v>1311</v>
      </c>
      <c r="X153" s="347"/>
      <c r="Y153" s="43"/>
      <c r="Z153" s="44"/>
      <c r="AA153" s="45"/>
      <c r="AB153" s="43"/>
      <c r="AC153" s="44"/>
      <c r="AD153" s="45"/>
      <c r="AE153" s="829"/>
      <c r="AF153" s="10"/>
      <c r="AG153" s="11"/>
      <c r="AH153" s="31"/>
      <c r="AI153" s="32"/>
      <c r="AJ153" s="326"/>
      <c r="AK153" s="300"/>
      <c r="AL153" s="307">
        <f t="shared" si="2"/>
        <v>34</v>
      </c>
      <c r="AS153" s="300"/>
      <c r="AT153" s="300"/>
    </row>
    <row r="154" spans="1:46" ht="13.5" customHeight="1">
      <c r="A154" s="6">
        <v>148</v>
      </c>
      <c r="B154" s="324">
        <v>89</v>
      </c>
      <c r="C154" s="475" t="s">
        <v>333</v>
      </c>
      <c r="D154" s="232" t="str">
        <f>VLOOKUP(C154,$C$564:$I$2155,2,0)</f>
        <v>WALET Pawłowice</v>
      </c>
      <c r="E154" s="233" t="str">
        <f>VLOOKUP(C154,$C$564:$I$2155,3,0)</f>
        <v>m</v>
      </c>
      <c r="F154" s="233">
        <f>VLOOKUP(C154,$C$564:$I$2155,4,0)</f>
        <v>3</v>
      </c>
      <c r="G154" s="472"/>
      <c r="H154" s="471">
        <f>AL154</f>
        <v>34</v>
      </c>
      <c r="I154" s="166">
        <f>SUM(G154:H154)</f>
        <v>34</v>
      </c>
      <c r="J154" s="171">
        <f>M154+P154</f>
        <v>1868</v>
      </c>
      <c r="K154" s="9">
        <f>N154+Q154</f>
        <v>13</v>
      </c>
      <c r="L154" s="172">
        <f>O154+R154</f>
        <v>1</v>
      </c>
      <c r="M154" s="163">
        <v>912</v>
      </c>
      <c r="N154" s="160">
        <v>7</v>
      </c>
      <c r="O154" s="161">
        <v>1</v>
      </c>
      <c r="P154" s="159">
        <v>956</v>
      </c>
      <c r="Q154" s="160">
        <v>6</v>
      </c>
      <c r="R154" s="161">
        <v>0</v>
      </c>
      <c r="T154" s="16">
        <v>23</v>
      </c>
      <c r="U154" s="17" t="s">
        <v>1323</v>
      </c>
      <c r="V154" s="16">
        <v>24</v>
      </c>
      <c r="W154" s="334" t="s">
        <v>1318</v>
      </c>
      <c r="X154" s="347"/>
      <c r="Y154" s="43"/>
      <c r="Z154" s="44"/>
      <c r="AA154" s="45"/>
      <c r="AB154" s="43"/>
      <c r="AC154" s="44"/>
      <c r="AD154" s="45"/>
      <c r="AE154" s="830"/>
      <c r="AF154" s="18"/>
      <c r="AG154" s="19"/>
      <c r="AH154" s="18"/>
      <c r="AI154" s="30"/>
      <c r="AJ154" s="326"/>
      <c r="AK154" s="300"/>
      <c r="AL154" s="307">
        <f t="shared" si="2"/>
        <v>34</v>
      </c>
      <c r="AS154" s="300"/>
      <c r="AT154" s="300"/>
    </row>
    <row r="155" spans="1:46" ht="13.5" customHeight="1">
      <c r="A155" s="7">
        <v>149</v>
      </c>
      <c r="B155" s="324">
        <v>109</v>
      </c>
      <c r="C155" s="475" t="s">
        <v>362</v>
      </c>
      <c r="D155" s="232" t="str">
        <f>VLOOKUP(C155,$C$564:$I$2155,2,0)</f>
        <v>WALET Pawłowice</v>
      </c>
      <c r="E155" s="233" t="str">
        <f>VLOOKUP(C155,$C$564:$I$2155,3,0)</f>
        <v>m</v>
      </c>
      <c r="F155" s="233">
        <f>VLOOKUP(C155,$C$564:$I$2155,4,0)</f>
        <v>3</v>
      </c>
      <c r="G155" s="472"/>
      <c r="H155" s="471">
        <f>AL155</f>
        <v>34</v>
      </c>
      <c r="I155" s="166">
        <f>SUM(G155:H155)</f>
        <v>34</v>
      </c>
      <c r="J155" s="171">
        <f>M155+P155</f>
        <v>1865</v>
      </c>
      <c r="K155" s="9">
        <f>N155+Q155</f>
        <v>22</v>
      </c>
      <c r="L155" s="172">
        <f>O155+R155</f>
        <v>4</v>
      </c>
      <c r="M155" s="163">
        <v>1187</v>
      </c>
      <c r="N155" s="160">
        <v>12</v>
      </c>
      <c r="O155" s="161">
        <v>2</v>
      </c>
      <c r="P155" s="159">
        <v>678</v>
      </c>
      <c r="Q155" s="160">
        <v>10</v>
      </c>
      <c r="R155" s="161">
        <v>2</v>
      </c>
      <c r="T155" s="16">
        <v>28</v>
      </c>
      <c r="U155" s="17" t="s">
        <v>1323</v>
      </c>
      <c r="V155" s="16">
        <v>29</v>
      </c>
      <c r="W155" s="334" t="s">
        <v>1318</v>
      </c>
      <c r="X155" s="347"/>
      <c r="Y155" s="43"/>
      <c r="Z155" s="44"/>
      <c r="AA155" s="45"/>
      <c r="AB155" s="43"/>
      <c r="AC155" s="44"/>
      <c r="AD155" s="45"/>
      <c r="AE155" s="828">
        <v>38</v>
      </c>
      <c r="AF155" s="16"/>
      <c r="AG155" s="17"/>
      <c r="AH155" s="16"/>
      <c r="AI155" s="334"/>
      <c r="AJ155" s="326"/>
      <c r="AK155" s="300"/>
      <c r="AL155" s="307">
        <f t="shared" si="2"/>
        <v>34</v>
      </c>
      <c r="AS155" s="300"/>
      <c r="AT155" s="300"/>
    </row>
    <row r="156" spans="1:46" ht="13.5" customHeight="1">
      <c r="A156" s="7">
        <v>150</v>
      </c>
      <c r="B156" s="324">
        <v>283</v>
      </c>
      <c r="C156" s="475" t="s">
        <v>701</v>
      </c>
      <c r="D156" s="232" t="str">
        <f>VLOOKUP(C156,$C$564:$I$2155,2,0)</f>
        <v>OSP Lędziny</v>
      </c>
      <c r="E156" s="233" t="str">
        <f>VLOOKUP(C156,$C$564:$I$2155,3,0)</f>
        <v>k</v>
      </c>
      <c r="F156" s="233">
        <f>VLOOKUP(C156,$C$564:$I$2155,4,0)</f>
        <v>2</v>
      </c>
      <c r="G156" s="163"/>
      <c r="H156" s="471">
        <f>AL156</f>
        <v>34</v>
      </c>
      <c r="I156" s="166">
        <f>SUM(G156:H156)</f>
        <v>34</v>
      </c>
      <c r="J156" s="171">
        <f>M156+P156</f>
        <v>1865</v>
      </c>
      <c r="K156" s="9">
        <f>N156+Q156</f>
        <v>14</v>
      </c>
      <c r="L156" s="172">
        <f>O156+R156</f>
        <v>1</v>
      </c>
      <c r="M156" s="163">
        <v>532</v>
      </c>
      <c r="N156" s="160">
        <v>5</v>
      </c>
      <c r="O156" s="161">
        <v>1</v>
      </c>
      <c r="P156" s="159">
        <v>1333</v>
      </c>
      <c r="Q156" s="160">
        <v>9</v>
      </c>
      <c r="R156" s="161">
        <v>0</v>
      </c>
      <c r="T156" s="10">
        <v>71</v>
      </c>
      <c r="U156" s="11" t="s">
        <v>1311</v>
      </c>
      <c r="V156" s="31">
        <v>74</v>
      </c>
      <c r="W156" s="32" t="s">
        <v>1317</v>
      </c>
      <c r="X156" s="347"/>
      <c r="Y156" s="43"/>
      <c r="Z156" s="44"/>
      <c r="AA156" s="45"/>
      <c r="AB156" s="43"/>
      <c r="AC156" s="44"/>
      <c r="AD156" s="45"/>
      <c r="AE156" s="829"/>
      <c r="AF156" s="12"/>
      <c r="AG156" s="13"/>
      <c r="AH156" s="28"/>
      <c r="AI156" s="29"/>
      <c r="AJ156" s="326"/>
      <c r="AK156" s="300"/>
      <c r="AL156" s="307">
        <f t="shared" si="2"/>
        <v>34</v>
      </c>
      <c r="AS156" s="300"/>
      <c r="AT156" s="300"/>
    </row>
    <row r="157" spans="1:46" ht="13.5" customHeight="1">
      <c r="A157" s="6">
        <v>151</v>
      </c>
      <c r="B157" s="324">
        <v>49</v>
      </c>
      <c r="C157" s="780" t="s">
        <v>124</v>
      </c>
      <c r="D157" s="232" t="str">
        <f>VLOOKUP(C157,$C$564:$I$2155,2,0)</f>
        <v>WISUS Żory</v>
      </c>
      <c r="E157" s="233" t="str">
        <f>VLOOKUP(C157,$C$564:$I$2155,3,0)</f>
        <v>s</v>
      </c>
      <c r="F157" s="233">
        <f>VLOOKUP(C157,$C$564:$I$2155,4,0)</f>
        <v>3</v>
      </c>
      <c r="G157" s="472"/>
      <c r="H157" s="471">
        <f>AL157</f>
        <v>34</v>
      </c>
      <c r="I157" s="166">
        <f>SUM(G157:H157)</f>
        <v>34</v>
      </c>
      <c r="J157" s="171">
        <f>M157+P157</f>
        <v>1852</v>
      </c>
      <c r="K157" s="9">
        <f>N157+Q157</f>
        <v>16</v>
      </c>
      <c r="L157" s="172">
        <f>O157+R157</f>
        <v>1</v>
      </c>
      <c r="M157" s="163">
        <v>986</v>
      </c>
      <c r="N157" s="160">
        <v>8</v>
      </c>
      <c r="O157" s="161">
        <v>0</v>
      </c>
      <c r="P157" s="159">
        <v>866</v>
      </c>
      <c r="Q157" s="160">
        <v>8</v>
      </c>
      <c r="R157" s="161">
        <v>1</v>
      </c>
      <c r="T157" s="16">
        <v>13</v>
      </c>
      <c r="U157" s="17" t="s">
        <v>1323</v>
      </c>
      <c r="V157" s="16">
        <v>14</v>
      </c>
      <c r="W157" s="334" t="s">
        <v>1318</v>
      </c>
      <c r="X157" s="347"/>
      <c r="Y157" s="43"/>
      <c r="Z157" s="44"/>
      <c r="AA157" s="45"/>
      <c r="AB157" s="43"/>
      <c r="AC157" s="44"/>
      <c r="AD157" s="45"/>
      <c r="AE157" s="829"/>
      <c r="AF157" s="10"/>
      <c r="AG157" s="11"/>
      <c r="AH157" s="31"/>
      <c r="AI157" s="32"/>
      <c r="AJ157" s="326"/>
      <c r="AK157" s="300"/>
      <c r="AL157" s="307">
        <f t="shared" si="2"/>
        <v>34</v>
      </c>
      <c r="AS157" s="300"/>
      <c r="AT157" s="300"/>
    </row>
    <row r="158" spans="1:46" ht="13.5" customHeight="1">
      <c r="A158" s="7">
        <v>152</v>
      </c>
      <c r="B158" s="324">
        <v>45</v>
      </c>
      <c r="C158" s="475" t="s">
        <v>386</v>
      </c>
      <c r="D158" s="232" t="str">
        <f>VLOOKUP(C158,$C$564:$I$2155,2,0)</f>
        <v>WISUS Żory</v>
      </c>
      <c r="E158" s="233" t="str">
        <f>VLOOKUP(C158,$C$564:$I$2155,3,0)</f>
        <v>s</v>
      </c>
      <c r="F158" s="233">
        <f>VLOOKUP(C158,$C$564:$I$2155,4,0)</f>
        <v>3</v>
      </c>
      <c r="G158" s="163"/>
      <c r="H158" s="471">
        <f>AL158</f>
        <v>32</v>
      </c>
      <c r="I158" s="166">
        <f>SUM(G158:H158)</f>
        <v>32</v>
      </c>
      <c r="J158" s="171">
        <f>M158+P158</f>
        <v>1841</v>
      </c>
      <c r="K158" s="9">
        <f>N158+Q158</f>
        <v>20</v>
      </c>
      <c r="L158" s="172">
        <f>O158+R158</f>
        <v>5</v>
      </c>
      <c r="M158" s="163">
        <v>681</v>
      </c>
      <c r="N158" s="160">
        <v>7</v>
      </c>
      <c r="O158" s="161">
        <v>1</v>
      </c>
      <c r="P158" s="159">
        <v>1160</v>
      </c>
      <c r="Q158" s="160">
        <v>13</v>
      </c>
      <c r="R158" s="161">
        <v>4</v>
      </c>
      <c r="T158" s="16">
        <v>12</v>
      </c>
      <c r="U158" s="17" t="s">
        <v>1323</v>
      </c>
      <c r="V158" s="16">
        <v>13</v>
      </c>
      <c r="W158" s="334" t="s">
        <v>1318</v>
      </c>
      <c r="X158" s="347"/>
      <c r="Y158" s="43"/>
      <c r="Z158" s="44"/>
      <c r="AA158" s="45"/>
      <c r="AB158" s="43"/>
      <c r="AC158" s="44"/>
      <c r="AD158" s="45"/>
      <c r="AE158" s="830"/>
      <c r="AF158" s="18"/>
      <c r="AG158" s="19"/>
      <c r="AH158" s="14"/>
      <c r="AI158" s="15"/>
      <c r="AJ158" s="326"/>
      <c r="AK158" s="300"/>
      <c r="AL158" s="307">
        <f t="shared" si="2"/>
        <v>32</v>
      </c>
      <c r="AS158" s="300"/>
      <c r="AT158" s="300"/>
    </row>
    <row r="159" spans="1:46" ht="13.5" customHeight="1">
      <c r="A159" s="7">
        <v>153</v>
      </c>
      <c r="B159" s="324">
        <v>142</v>
      </c>
      <c r="C159" s="475" t="s">
        <v>266</v>
      </c>
      <c r="D159" s="232" t="str">
        <f>VLOOKUP(C159,$C$564:$I$2155,2,0)</f>
        <v>LECH Kędzierzyn-Koźle</v>
      </c>
      <c r="E159" s="233" t="str">
        <f>VLOOKUP(C159,$C$564:$I$2155,3,0)</f>
        <v>s</v>
      </c>
      <c r="F159" s="233">
        <f>VLOOKUP(C159,$C$564:$I$2155,4,0)</f>
        <v>5</v>
      </c>
      <c r="G159" s="163"/>
      <c r="H159" s="471">
        <f>AL159</f>
        <v>32</v>
      </c>
      <c r="I159" s="166">
        <f>SUM(G159:H159)</f>
        <v>32</v>
      </c>
      <c r="J159" s="171">
        <f>M159+P159</f>
        <v>1841</v>
      </c>
      <c r="K159" s="9">
        <f>N159+Q159</f>
        <v>18</v>
      </c>
      <c r="L159" s="172">
        <f>O159+R159</f>
        <v>4</v>
      </c>
      <c r="M159" s="163">
        <v>1599</v>
      </c>
      <c r="N159" s="160">
        <v>13</v>
      </c>
      <c r="O159" s="161">
        <v>0</v>
      </c>
      <c r="P159" s="159">
        <v>242</v>
      </c>
      <c r="Q159" s="160">
        <v>5</v>
      </c>
      <c r="R159" s="161">
        <v>4</v>
      </c>
      <c r="T159" s="12">
        <v>36</v>
      </c>
      <c r="U159" s="13" t="s">
        <v>1318</v>
      </c>
      <c r="V159" s="28">
        <v>38</v>
      </c>
      <c r="W159" s="29" t="s">
        <v>1311</v>
      </c>
      <c r="X159" s="347"/>
      <c r="Y159" s="43"/>
      <c r="Z159" s="44"/>
      <c r="AA159" s="45"/>
      <c r="AB159" s="43"/>
      <c r="AC159" s="44"/>
      <c r="AD159" s="45"/>
      <c r="AE159" s="831">
        <v>39</v>
      </c>
      <c r="AF159" s="16"/>
      <c r="AG159" s="17"/>
      <c r="AH159" s="16"/>
      <c r="AI159" s="334"/>
      <c r="AJ159" s="326"/>
      <c r="AK159" s="300"/>
      <c r="AL159" s="307">
        <f t="shared" si="2"/>
        <v>32</v>
      </c>
      <c r="AS159" s="300"/>
      <c r="AT159" s="300"/>
    </row>
    <row r="160" spans="1:46" ht="13.5" customHeight="1">
      <c r="A160" s="6">
        <v>154</v>
      </c>
      <c r="B160" s="324">
        <v>190</v>
      </c>
      <c r="C160" s="780" t="s">
        <v>116</v>
      </c>
      <c r="D160" s="232" t="str">
        <f>VLOOKUP(C160,$C$564:$I$2155,2,0)</f>
        <v>LKS Górki Śl.</v>
      </c>
      <c r="E160" s="233" t="str">
        <f>VLOOKUP(C160,$C$564:$I$2155,3,0)</f>
        <v>m</v>
      </c>
      <c r="F160" s="233">
        <f>VLOOKUP(C160,$C$564:$I$2155,4,0)</f>
        <v>7</v>
      </c>
      <c r="G160" s="163"/>
      <c r="H160" s="471">
        <f>AL160</f>
        <v>32</v>
      </c>
      <c r="I160" s="166">
        <f>SUM(G160:H160)</f>
        <v>32</v>
      </c>
      <c r="J160" s="171">
        <f>M160+P160</f>
        <v>1834</v>
      </c>
      <c r="K160" s="9">
        <f>N160+Q160</f>
        <v>18</v>
      </c>
      <c r="L160" s="172">
        <f>O160+R160</f>
        <v>5</v>
      </c>
      <c r="M160" s="163">
        <v>932</v>
      </c>
      <c r="N160" s="160">
        <v>10</v>
      </c>
      <c r="O160" s="161">
        <v>3</v>
      </c>
      <c r="P160" s="159">
        <v>902</v>
      </c>
      <c r="Q160" s="160">
        <v>8</v>
      </c>
      <c r="R160" s="161">
        <v>2</v>
      </c>
      <c r="T160" s="12">
        <v>48</v>
      </c>
      <c r="U160" s="13" t="s">
        <v>1318</v>
      </c>
      <c r="V160" s="28">
        <v>50</v>
      </c>
      <c r="W160" s="29" t="s">
        <v>1311</v>
      </c>
      <c r="X160" s="347"/>
      <c r="Y160" s="43"/>
      <c r="Z160" s="44"/>
      <c r="AA160" s="45"/>
      <c r="AB160" s="43"/>
      <c r="AC160" s="44"/>
      <c r="AD160" s="45"/>
      <c r="AE160" s="832"/>
      <c r="AF160" s="12"/>
      <c r="AG160" s="13"/>
      <c r="AH160" s="28"/>
      <c r="AI160" s="29"/>
      <c r="AJ160" s="326"/>
      <c r="AK160" s="300"/>
      <c r="AL160" s="307">
        <f t="shared" si="2"/>
        <v>32</v>
      </c>
      <c r="AS160" s="300"/>
      <c r="AT160" s="300"/>
    </row>
    <row r="161" spans="1:46" ht="13.5" customHeight="1">
      <c r="A161" s="7">
        <v>155</v>
      </c>
      <c r="B161" s="324">
        <v>76</v>
      </c>
      <c r="C161" s="474" t="s">
        <v>504</v>
      </c>
      <c r="D161" s="232" t="str">
        <f>VLOOKUP(C161,$C$564:$I$2155,2,0)</f>
        <v>SAKOP 4 ASY Bytom</v>
      </c>
      <c r="E161" s="233" t="str">
        <f>VLOOKUP(C161,$C$564:$I$2155,3,0)</f>
        <v>s</v>
      </c>
      <c r="F161" s="233">
        <f>VLOOKUP(C161,$C$564:$I$2155,4,0)</f>
        <v>4</v>
      </c>
      <c r="G161" s="472"/>
      <c r="H161" s="471">
        <f>AL161</f>
        <v>32</v>
      </c>
      <c r="I161" s="166">
        <f>SUM(G161:H161)</f>
        <v>32</v>
      </c>
      <c r="J161" s="171">
        <f>M161+P161</f>
        <v>1833</v>
      </c>
      <c r="K161" s="9">
        <f>N161+Q161</f>
        <v>23</v>
      </c>
      <c r="L161" s="172">
        <f>O161+R161</f>
        <v>7</v>
      </c>
      <c r="M161" s="163">
        <v>1252</v>
      </c>
      <c r="N161" s="160">
        <v>14</v>
      </c>
      <c r="O161" s="161">
        <v>3</v>
      </c>
      <c r="P161" s="159">
        <v>581</v>
      </c>
      <c r="Q161" s="160">
        <v>9</v>
      </c>
      <c r="R161" s="161">
        <v>4</v>
      </c>
      <c r="T161" s="18">
        <v>19</v>
      </c>
      <c r="U161" s="19" t="s">
        <v>1317</v>
      </c>
      <c r="V161" s="18">
        <v>23</v>
      </c>
      <c r="W161" s="30" t="s">
        <v>1323</v>
      </c>
      <c r="X161" s="347"/>
      <c r="Y161" s="43"/>
      <c r="Z161" s="44"/>
      <c r="AA161" s="45"/>
      <c r="AB161" s="43"/>
      <c r="AC161" s="44"/>
      <c r="AD161" s="45"/>
      <c r="AE161" s="832"/>
      <c r="AF161" s="10"/>
      <c r="AG161" s="11"/>
      <c r="AH161" s="31"/>
      <c r="AI161" s="32"/>
      <c r="AJ161" s="326"/>
      <c r="AK161" s="300"/>
      <c r="AL161" s="307">
        <f t="shared" si="2"/>
        <v>32</v>
      </c>
      <c r="AS161" s="300"/>
      <c r="AT161" s="300"/>
    </row>
    <row r="162" spans="1:46" ht="13.5" customHeight="1">
      <c r="A162" s="7">
        <v>156</v>
      </c>
      <c r="B162" s="324">
        <v>137</v>
      </c>
      <c r="C162" s="812" t="s">
        <v>393</v>
      </c>
      <c r="D162" s="232" t="str">
        <f>VLOOKUP(C162,$C$564:$I$2155,2,0)</f>
        <v>WALET Pawłowice</v>
      </c>
      <c r="E162" s="233" t="str">
        <f>VLOOKUP(C162,$C$564:$I$2155,3,0)</f>
        <v>m</v>
      </c>
      <c r="F162" s="233">
        <f>VLOOKUP(C162,$C$564:$I$2155,4,0)</f>
        <v>3</v>
      </c>
      <c r="G162" s="472"/>
      <c r="H162" s="471">
        <f>AL162</f>
        <v>32</v>
      </c>
      <c r="I162" s="166">
        <f>SUM(G162:H162)</f>
        <v>32</v>
      </c>
      <c r="J162" s="171">
        <f>M162+P162</f>
        <v>1826</v>
      </c>
      <c r="K162" s="9">
        <f>N162+Q162</f>
        <v>21</v>
      </c>
      <c r="L162" s="172">
        <f>O162+R162</f>
        <v>4</v>
      </c>
      <c r="M162" s="163">
        <v>1042</v>
      </c>
      <c r="N162" s="160">
        <v>13</v>
      </c>
      <c r="O162" s="161">
        <v>3</v>
      </c>
      <c r="P162" s="159">
        <v>784</v>
      </c>
      <c r="Q162" s="160">
        <v>8</v>
      </c>
      <c r="R162" s="161">
        <v>1</v>
      </c>
      <c r="T162" s="16">
        <v>35</v>
      </c>
      <c r="U162" s="17" t="s">
        <v>1323</v>
      </c>
      <c r="V162" s="16">
        <v>36</v>
      </c>
      <c r="W162" s="334" t="s">
        <v>1318</v>
      </c>
      <c r="X162" s="347"/>
      <c r="Y162" s="43"/>
      <c r="Z162" s="44"/>
      <c r="AA162" s="45"/>
      <c r="AB162" s="43"/>
      <c r="AC162" s="44"/>
      <c r="AD162" s="45"/>
      <c r="AE162" s="833"/>
      <c r="AF162" s="18"/>
      <c r="AG162" s="19"/>
      <c r="AH162" s="18"/>
      <c r="AI162" s="30"/>
      <c r="AJ162" s="326"/>
      <c r="AK162" s="300"/>
      <c r="AL162" s="307">
        <f t="shared" si="2"/>
        <v>32</v>
      </c>
      <c r="AS162" s="300"/>
      <c r="AT162" s="300"/>
    </row>
    <row r="163" spans="1:46" ht="13.5" customHeight="1">
      <c r="A163" s="6">
        <v>157</v>
      </c>
      <c r="B163" s="324">
        <v>268</v>
      </c>
      <c r="C163" s="737" t="s">
        <v>313</v>
      </c>
      <c r="D163" s="232" t="str">
        <f>VLOOKUP(C163,$C$564:$I$2155,2,0)</f>
        <v>SKAT Kolonowskie</v>
      </c>
      <c r="E163" s="233" t="str">
        <f>VLOOKUP(C163,$C$564:$I$2155,3,0)</f>
        <v>s</v>
      </c>
      <c r="F163" s="233">
        <f>VLOOKUP(C163,$C$564:$I$2155,4,0)</f>
        <v>5</v>
      </c>
      <c r="G163" s="472"/>
      <c r="H163" s="471">
        <f>AL163</f>
        <v>32</v>
      </c>
      <c r="I163" s="166">
        <f>SUM(G163:H163)</f>
        <v>32</v>
      </c>
      <c r="J163" s="171">
        <f>M163+P163</f>
        <v>1824</v>
      </c>
      <c r="K163" s="9">
        <f>N163+Q163</f>
        <v>21</v>
      </c>
      <c r="L163" s="172">
        <f>O163+R163</f>
        <v>6</v>
      </c>
      <c r="M163" s="163">
        <v>502</v>
      </c>
      <c r="N163" s="160">
        <v>7</v>
      </c>
      <c r="O163" s="161">
        <v>3</v>
      </c>
      <c r="P163" s="159">
        <v>1322</v>
      </c>
      <c r="Q163" s="160">
        <v>14</v>
      </c>
      <c r="R163" s="161">
        <v>3</v>
      </c>
      <c r="T163" s="18">
        <v>67</v>
      </c>
      <c r="U163" s="19" t="s">
        <v>1317</v>
      </c>
      <c r="V163" s="18">
        <v>71</v>
      </c>
      <c r="W163" s="30" t="s">
        <v>1323</v>
      </c>
      <c r="X163" s="347"/>
      <c r="Y163" s="43"/>
      <c r="Z163" s="44"/>
      <c r="AA163" s="45"/>
      <c r="AB163" s="43"/>
      <c r="AC163" s="44"/>
      <c r="AD163" s="45"/>
      <c r="AE163" s="831">
        <v>40</v>
      </c>
      <c r="AF163" s="16"/>
      <c r="AG163" s="17"/>
      <c r="AH163" s="16"/>
      <c r="AI163" s="334"/>
      <c r="AJ163" s="326"/>
      <c r="AK163" s="300"/>
      <c r="AL163" s="307">
        <f t="shared" si="2"/>
        <v>32</v>
      </c>
      <c r="AS163" s="300"/>
      <c r="AT163" s="300"/>
    </row>
    <row r="164" spans="1:46" ht="13.5" customHeight="1">
      <c r="A164" s="7">
        <v>158</v>
      </c>
      <c r="B164" s="324">
        <v>20</v>
      </c>
      <c r="C164" s="473" t="s">
        <v>1469</v>
      </c>
      <c r="D164" s="232" t="str">
        <f>VLOOKUP(C164,$C$564:$I$2155,2,0)</f>
        <v>LWSM Knurów</v>
      </c>
      <c r="E164" s="233" t="str">
        <f>VLOOKUP(C164,$C$564:$I$2155,3,0)</f>
        <v>m</v>
      </c>
      <c r="F164" s="233">
        <f>VLOOKUP(C164,$C$564:$I$2155,4,0)</f>
        <v>4</v>
      </c>
      <c r="G164" s="163"/>
      <c r="H164" s="471">
        <f>AL164</f>
        <v>32</v>
      </c>
      <c r="I164" s="166">
        <f>SUM(G164:H164)</f>
        <v>32</v>
      </c>
      <c r="J164" s="171">
        <f>M164+P164</f>
        <v>1824</v>
      </c>
      <c r="K164" s="9">
        <f>N164+Q164</f>
        <v>15</v>
      </c>
      <c r="L164" s="172">
        <f>O164+R164</f>
        <v>0</v>
      </c>
      <c r="M164" s="163">
        <v>1018</v>
      </c>
      <c r="N164" s="160">
        <v>8</v>
      </c>
      <c r="O164" s="161">
        <v>0</v>
      </c>
      <c r="P164" s="159">
        <v>806</v>
      </c>
      <c r="Q164" s="160">
        <v>7</v>
      </c>
      <c r="R164" s="161">
        <v>0</v>
      </c>
      <c r="T164" s="18">
        <v>5</v>
      </c>
      <c r="U164" s="19" t="s">
        <v>1317</v>
      </c>
      <c r="V164" s="18">
        <v>9</v>
      </c>
      <c r="W164" s="30" t="s">
        <v>1323</v>
      </c>
      <c r="X164" s="347"/>
      <c r="Y164" s="43"/>
      <c r="Z164" s="44"/>
      <c r="AA164" s="45"/>
      <c r="AB164" s="43"/>
      <c r="AC164" s="44"/>
      <c r="AD164" s="45"/>
      <c r="AE164" s="832"/>
      <c r="AF164" s="12"/>
      <c r="AG164" s="13"/>
      <c r="AH164" s="28"/>
      <c r="AI164" s="29"/>
      <c r="AJ164" s="326"/>
      <c r="AK164" s="300"/>
      <c r="AL164" s="307">
        <f t="shared" si="2"/>
        <v>32</v>
      </c>
      <c r="AS164" s="300"/>
      <c r="AT164" s="300"/>
    </row>
    <row r="165" spans="1:46" ht="13.5" customHeight="1">
      <c r="A165" s="7">
        <v>159</v>
      </c>
      <c r="B165" s="324">
        <v>128</v>
      </c>
      <c r="C165" s="473" t="s">
        <v>251</v>
      </c>
      <c r="D165" s="232" t="str">
        <f>VLOOKUP(C165,$C$564:$I$2155,2,0)</f>
        <v>SZOMBIERKI Bytom</v>
      </c>
      <c r="E165" s="233" t="str">
        <f>VLOOKUP(C165,$C$564:$I$2155,3,0)</f>
        <v>m</v>
      </c>
      <c r="F165" s="233">
        <f>VLOOKUP(C165,$C$564:$I$2155,4,0)</f>
        <v>4</v>
      </c>
      <c r="G165" s="163"/>
      <c r="H165" s="471">
        <f>AL165</f>
        <v>32</v>
      </c>
      <c r="I165" s="166">
        <f>SUM(G165:H165)</f>
        <v>32</v>
      </c>
      <c r="J165" s="171">
        <f>M165+P165</f>
        <v>1820</v>
      </c>
      <c r="K165" s="9">
        <f>N165+Q165</f>
        <v>18</v>
      </c>
      <c r="L165" s="172">
        <f>O165+R165</f>
        <v>4</v>
      </c>
      <c r="M165" s="163">
        <v>1143</v>
      </c>
      <c r="N165" s="160">
        <v>11</v>
      </c>
      <c r="O165" s="161">
        <v>2</v>
      </c>
      <c r="P165" s="159">
        <v>677</v>
      </c>
      <c r="Q165" s="160">
        <v>7</v>
      </c>
      <c r="R165" s="161">
        <v>2</v>
      </c>
      <c r="T165" s="18">
        <v>32</v>
      </c>
      <c r="U165" s="19" t="s">
        <v>1317</v>
      </c>
      <c r="V165" s="14">
        <v>36</v>
      </c>
      <c r="W165" s="15" t="s">
        <v>1323</v>
      </c>
      <c r="X165" s="771"/>
      <c r="Y165" s="43"/>
      <c r="Z165" s="44"/>
      <c r="AA165" s="45"/>
      <c r="AB165" s="43"/>
      <c r="AC165" s="44"/>
      <c r="AD165" s="45"/>
      <c r="AE165" s="832"/>
      <c r="AF165" s="10"/>
      <c r="AG165" s="11"/>
      <c r="AH165" s="31"/>
      <c r="AI165" s="32"/>
      <c r="AJ165" s="326"/>
      <c r="AK165" s="300"/>
      <c r="AL165" s="307">
        <f t="shared" si="2"/>
        <v>32</v>
      </c>
      <c r="AS165" s="300"/>
      <c r="AT165" s="300"/>
    </row>
    <row r="166" spans="1:46" ht="13.5" customHeight="1">
      <c r="A166" s="6">
        <v>160</v>
      </c>
      <c r="B166" s="324">
        <v>113</v>
      </c>
      <c r="C166" s="475" t="s">
        <v>365</v>
      </c>
      <c r="D166" s="232" t="str">
        <f>VLOOKUP(C166,$C$564:$I$2155,2,0)</f>
        <v>WISUS Żory</v>
      </c>
      <c r="E166" s="233" t="str">
        <f>VLOOKUP(C166,$C$564:$I$2155,3,0)</f>
        <v>s</v>
      </c>
      <c r="F166" s="233">
        <f>VLOOKUP(C166,$C$564:$I$2155,4,0)</f>
        <v>3</v>
      </c>
      <c r="G166" s="472"/>
      <c r="H166" s="471">
        <f>AL166</f>
        <v>32</v>
      </c>
      <c r="I166" s="166">
        <f>SUM(G166:H166)</f>
        <v>32</v>
      </c>
      <c r="J166" s="171">
        <f>M166+P166</f>
        <v>1820</v>
      </c>
      <c r="K166" s="9">
        <f>N166+Q166</f>
        <v>10</v>
      </c>
      <c r="L166" s="172">
        <f>O166+R166</f>
        <v>0</v>
      </c>
      <c r="M166" s="163">
        <v>873</v>
      </c>
      <c r="N166" s="160">
        <v>6</v>
      </c>
      <c r="O166" s="161">
        <v>0</v>
      </c>
      <c r="P166" s="159">
        <v>947</v>
      </c>
      <c r="Q166" s="160">
        <v>4</v>
      </c>
      <c r="R166" s="161">
        <v>0</v>
      </c>
      <c r="T166" s="16">
        <v>29</v>
      </c>
      <c r="U166" s="17" t="s">
        <v>1323</v>
      </c>
      <c r="V166" s="16">
        <v>30</v>
      </c>
      <c r="W166" s="334" t="s">
        <v>1318</v>
      </c>
      <c r="X166" s="771"/>
      <c r="Y166" s="43"/>
      <c r="Z166" s="44"/>
      <c r="AA166" s="45"/>
      <c r="AB166" s="43"/>
      <c r="AC166" s="44"/>
      <c r="AD166" s="45"/>
      <c r="AE166" s="833"/>
      <c r="AF166" s="18"/>
      <c r="AG166" s="19"/>
      <c r="AH166" s="14"/>
      <c r="AI166" s="15"/>
      <c r="AJ166" s="326"/>
      <c r="AK166" s="300"/>
      <c r="AL166" s="307">
        <f t="shared" si="2"/>
        <v>32</v>
      </c>
      <c r="AS166" s="300"/>
      <c r="AT166" s="300"/>
    </row>
    <row r="167" spans="1:46" ht="13.5" customHeight="1">
      <c r="A167" s="7">
        <v>161</v>
      </c>
      <c r="B167" s="324">
        <v>298</v>
      </c>
      <c r="C167" s="475" t="s">
        <v>1066</v>
      </c>
      <c r="D167" s="232" t="str">
        <f>VLOOKUP(C167,$C$564:$I$2155,2,0)</f>
        <v>S.C. STRAŻAK Głożyny</v>
      </c>
      <c r="E167" s="233" t="str">
        <f>VLOOKUP(C167,$C$564:$I$2155,3,0)</f>
        <v>s</v>
      </c>
      <c r="F167" s="233">
        <f>VLOOKUP(C167,$C$564:$I$2155,4,0)</f>
        <v>7</v>
      </c>
      <c r="G167" s="163"/>
      <c r="H167" s="471">
        <f>AL167</f>
        <v>32</v>
      </c>
      <c r="I167" s="166">
        <f>SUM(G167:H167)</f>
        <v>32</v>
      </c>
      <c r="J167" s="171">
        <f>M167+P167</f>
        <v>1819</v>
      </c>
      <c r="K167" s="9">
        <f>N167+Q167</f>
        <v>24</v>
      </c>
      <c r="L167" s="172">
        <f>O167+R167</f>
        <v>7</v>
      </c>
      <c r="M167" s="163">
        <v>803</v>
      </c>
      <c r="N167" s="160">
        <v>12</v>
      </c>
      <c r="O167" s="161">
        <v>4</v>
      </c>
      <c r="P167" s="159">
        <v>1016</v>
      </c>
      <c r="Q167" s="160">
        <v>12</v>
      </c>
      <c r="R167" s="161">
        <v>3</v>
      </c>
      <c r="T167" s="12">
        <v>75</v>
      </c>
      <c r="U167" s="13" t="s">
        <v>1318</v>
      </c>
      <c r="V167" s="28">
        <v>77</v>
      </c>
      <c r="W167" s="29" t="s">
        <v>1311</v>
      </c>
      <c r="X167" s="42"/>
      <c r="Y167" s="43"/>
      <c r="Z167" s="44"/>
      <c r="AA167" s="45"/>
      <c r="AB167" s="43"/>
      <c r="AC167" s="44"/>
      <c r="AD167" s="45"/>
      <c r="AE167" s="828">
        <v>41</v>
      </c>
      <c r="AF167" s="16"/>
      <c r="AG167" s="17"/>
      <c r="AH167" s="16"/>
      <c r="AI167" s="334"/>
      <c r="AJ167" s="326"/>
      <c r="AK167" s="300"/>
      <c r="AL167" s="307">
        <f t="shared" si="2"/>
        <v>32</v>
      </c>
      <c r="AS167" s="300"/>
      <c r="AT167" s="300"/>
    </row>
    <row r="168" spans="1:46" ht="13.5" customHeight="1">
      <c r="A168" s="7">
        <v>162</v>
      </c>
      <c r="B168" s="324">
        <v>93</v>
      </c>
      <c r="C168" s="475" t="s">
        <v>839</v>
      </c>
      <c r="D168" s="232" t="str">
        <f>VLOOKUP(C168,$C$564:$I$2155,2,0)</f>
        <v>ASY Żory</v>
      </c>
      <c r="E168" s="233" t="str">
        <f>VLOOKUP(C168,$C$564:$I$2155,3,0)</f>
        <v>s</v>
      </c>
      <c r="F168" s="233">
        <f>VLOOKUP(C168,$C$564:$I$2155,4,0)</f>
        <v>3</v>
      </c>
      <c r="G168" s="163"/>
      <c r="H168" s="471">
        <f>AL168</f>
        <v>32</v>
      </c>
      <c r="I168" s="166">
        <f>SUM(G168:H168)</f>
        <v>32</v>
      </c>
      <c r="J168" s="171">
        <f>M168+P168</f>
        <v>1819</v>
      </c>
      <c r="K168" s="9">
        <f>N168+Q168</f>
        <v>15</v>
      </c>
      <c r="L168" s="172">
        <f>O168+R168</f>
        <v>1</v>
      </c>
      <c r="M168" s="163">
        <v>880</v>
      </c>
      <c r="N168" s="160">
        <v>7</v>
      </c>
      <c r="O168" s="161">
        <v>0</v>
      </c>
      <c r="P168" s="159">
        <v>939</v>
      </c>
      <c r="Q168" s="160">
        <v>8</v>
      </c>
      <c r="R168" s="161">
        <v>1</v>
      </c>
      <c r="T168" s="16">
        <v>24</v>
      </c>
      <c r="U168" s="17" t="s">
        <v>1323</v>
      </c>
      <c r="V168" s="16">
        <v>25</v>
      </c>
      <c r="W168" s="334" t="s">
        <v>1318</v>
      </c>
      <c r="X168" s="42"/>
      <c r="Y168" s="43"/>
      <c r="Z168" s="44"/>
      <c r="AA168" s="45"/>
      <c r="AB168" s="43"/>
      <c r="AC168" s="44"/>
      <c r="AD168" s="45"/>
      <c r="AE168" s="829"/>
      <c r="AF168" s="12"/>
      <c r="AG168" s="13"/>
      <c r="AH168" s="28"/>
      <c r="AI168" s="29"/>
      <c r="AJ168" s="326"/>
      <c r="AK168" s="300"/>
      <c r="AL168" s="307">
        <f t="shared" si="2"/>
        <v>32</v>
      </c>
      <c r="AS168" s="300"/>
      <c r="AT168" s="300"/>
    </row>
    <row r="169" spans="1:46" ht="13.5" customHeight="1">
      <c r="A169" s="6">
        <v>163</v>
      </c>
      <c r="B169" s="324">
        <v>228</v>
      </c>
      <c r="C169" s="826" t="s">
        <v>1207</v>
      </c>
      <c r="D169" s="232" t="str">
        <f>VLOOKUP(C169,$C$564:$I$2155,2,0)</f>
        <v>MIFAMA Mikołów</v>
      </c>
      <c r="E169" s="233" t="str">
        <f>VLOOKUP(C169,$C$564:$I$2155,3,0)</f>
        <v>m</v>
      </c>
      <c r="F169" s="233">
        <f>VLOOKUP(C169,$C$564:$I$2155,4,0)</f>
        <v>2</v>
      </c>
      <c r="G169" s="163"/>
      <c r="H169" s="471">
        <f>AL169</f>
        <v>32</v>
      </c>
      <c r="I169" s="166">
        <f>SUM(G169:H169)</f>
        <v>32</v>
      </c>
      <c r="J169" s="171">
        <f>M169+P169</f>
        <v>1813</v>
      </c>
      <c r="K169" s="9">
        <f>N169+Q169</f>
        <v>19</v>
      </c>
      <c r="L169" s="172">
        <f>O169+R169</f>
        <v>5</v>
      </c>
      <c r="M169" s="163">
        <v>1476</v>
      </c>
      <c r="N169" s="160">
        <v>13</v>
      </c>
      <c r="O169" s="161">
        <v>1</v>
      </c>
      <c r="P169" s="159">
        <v>337</v>
      </c>
      <c r="Q169" s="160">
        <v>6</v>
      </c>
      <c r="R169" s="161">
        <v>4</v>
      </c>
      <c r="T169" s="18">
        <v>57</v>
      </c>
      <c r="U169" s="19" t="s">
        <v>1317</v>
      </c>
      <c r="V169" s="18">
        <v>61</v>
      </c>
      <c r="W169" s="30" t="s">
        <v>1323</v>
      </c>
      <c r="X169" s="771"/>
      <c r="Y169" s="43"/>
      <c r="Z169" s="44"/>
      <c r="AA169" s="45"/>
      <c r="AB169" s="43"/>
      <c r="AC169" s="44"/>
      <c r="AD169" s="45"/>
      <c r="AE169" s="829"/>
      <c r="AF169" s="10"/>
      <c r="AG169" s="11"/>
      <c r="AH169" s="31"/>
      <c r="AI169" s="32"/>
      <c r="AJ169" s="326"/>
      <c r="AK169" s="300"/>
      <c r="AL169" s="307">
        <f t="shared" si="2"/>
        <v>32</v>
      </c>
      <c r="AS169" s="300"/>
      <c r="AT169" s="300"/>
    </row>
    <row r="170" spans="1:46" ht="13.5" customHeight="1">
      <c r="A170" s="7">
        <v>164</v>
      </c>
      <c r="B170" s="324">
        <v>16</v>
      </c>
      <c r="C170" s="473" t="s">
        <v>897</v>
      </c>
      <c r="D170" s="232" t="str">
        <f>VLOOKUP(C170,$C$564:$I$2155,2,0)</f>
        <v>POKÓJ Ruda Śl.</v>
      </c>
      <c r="E170" s="233" t="str">
        <f>VLOOKUP(C170,$C$564:$I$2155,3,0)</f>
        <v>s</v>
      </c>
      <c r="F170" s="233">
        <f>VLOOKUP(C170,$C$564:$I$2155,4,0)</f>
        <v>4</v>
      </c>
      <c r="G170" s="472"/>
      <c r="H170" s="471">
        <f>AL170</f>
        <v>32</v>
      </c>
      <c r="I170" s="166">
        <f>SUM(G170:H170)</f>
        <v>32</v>
      </c>
      <c r="J170" s="171">
        <f>M170+P170</f>
        <v>1812</v>
      </c>
      <c r="K170" s="9">
        <f>N170+Q170</f>
        <v>19</v>
      </c>
      <c r="L170" s="172">
        <f>O170+R170</f>
        <v>4</v>
      </c>
      <c r="M170" s="163">
        <v>780</v>
      </c>
      <c r="N170" s="160">
        <v>7</v>
      </c>
      <c r="O170" s="161">
        <v>1</v>
      </c>
      <c r="P170" s="159">
        <v>1032</v>
      </c>
      <c r="Q170" s="160">
        <v>12</v>
      </c>
      <c r="R170" s="161">
        <v>3</v>
      </c>
      <c r="T170" s="18">
        <v>4</v>
      </c>
      <c r="U170" s="19" t="s">
        <v>1317</v>
      </c>
      <c r="V170" s="14">
        <v>8</v>
      </c>
      <c r="W170" s="15" t="s">
        <v>1323</v>
      </c>
      <c r="X170" s="42"/>
      <c r="Y170" s="43"/>
      <c r="Z170" s="44"/>
      <c r="AA170" s="45"/>
      <c r="AB170" s="43"/>
      <c r="AC170" s="44"/>
      <c r="AD170" s="45"/>
      <c r="AE170" s="830"/>
      <c r="AF170" s="18"/>
      <c r="AG170" s="19"/>
      <c r="AH170" s="18"/>
      <c r="AI170" s="30"/>
      <c r="AJ170" s="326"/>
      <c r="AK170" s="300"/>
      <c r="AL170" s="307">
        <f t="shared" si="2"/>
        <v>32</v>
      </c>
      <c r="AS170" s="300"/>
      <c r="AT170" s="300"/>
    </row>
    <row r="171" spans="1:46" ht="13.5" customHeight="1">
      <c r="A171" s="7">
        <v>165</v>
      </c>
      <c r="B171" s="324">
        <v>247</v>
      </c>
      <c r="C171" s="811" t="s">
        <v>159</v>
      </c>
      <c r="D171" s="232" t="str">
        <f>VLOOKUP(C171,$C$564:$I$2155,2,0)</f>
        <v>AMICUS KWK STASZIC Katowice</v>
      </c>
      <c r="E171" s="233" t="str">
        <f>VLOOKUP(C171,$C$564:$I$2155,3,0)</f>
        <v>k</v>
      </c>
      <c r="F171" s="233">
        <f>VLOOKUP(C171,$C$564:$I$2155,4,0)</f>
        <v>1</v>
      </c>
      <c r="G171" s="163"/>
      <c r="H171" s="471">
        <f>AL171</f>
        <v>32</v>
      </c>
      <c r="I171" s="166">
        <f>SUM(G171:H171)</f>
        <v>32</v>
      </c>
      <c r="J171" s="171">
        <f>M171+P171</f>
        <v>1812</v>
      </c>
      <c r="K171" s="9">
        <f>N171+Q171</f>
        <v>16</v>
      </c>
      <c r="L171" s="172">
        <f>O171+R171</f>
        <v>3</v>
      </c>
      <c r="M171" s="163">
        <v>1247</v>
      </c>
      <c r="N171" s="160">
        <v>11</v>
      </c>
      <c r="O171" s="161">
        <v>1</v>
      </c>
      <c r="P171" s="159">
        <v>565</v>
      </c>
      <c r="Q171" s="160">
        <v>5</v>
      </c>
      <c r="R171" s="161">
        <v>2</v>
      </c>
      <c r="S171" s="41"/>
      <c r="T171" s="10">
        <v>62</v>
      </c>
      <c r="U171" s="11" t="s">
        <v>1311</v>
      </c>
      <c r="V171" s="31">
        <v>65</v>
      </c>
      <c r="W171" s="32" t="s">
        <v>1317</v>
      </c>
      <c r="X171" s="771"/>
      <c r="Y171" s="43"/>
      <c r="Z171" s="44"/>
      <c r="AA171" s="45"/>
      <c r="AB171" s="43"/>
      <c r="AC171" s="44"/>
      <c r="AD171" s="45"/>
      <c r="AE171" s="828">
        <v>42</v>
      </c>
      <c r="AF171" s="16"/>
      <c r="AG171" s="17"/>
      <c r="AH171" s="16"/>
      <c r="AI171" s="334"/>
      <c r="AJ171" s="326"/>
      <c r="AK171" s="300"/>
      <c r="AL171" s="307">
        <f t="shared" si="2"/>
        <v>32</v>
      </c>
      <c r="AS171" s="300"/>
      <c r="AT171" s="300"/>
    </row>
    <row r="172" spans="1:46" ht="13.5" customHeight="1">
      <c r="A172" s="6">
        <v>166</v>
      </c>
      <c r="B172" s="324">
        <v>168</v>
      </c>
      <c r="C172" s="801" t="s">
        <v>471</v>
      </c>
      <c r="D172" s="232" t="str">
        <f>VLOOKUP(C172,$C$564:$I$2155,2,0)</f>
        <v>TS Pszczyna</v>
      </c>
      <c r="E172" s="233" t="str">
        <f>VLOOKUP(C172,$C$564:$I$2155,3,0)</f>
        <v>s</v>
      </c>
      <c r="F172" s="233">
        <f>VLOOKUP(C172,$C$564:$I$2155,4,0)</f>
        <v>2</v>
      </c>
      <c r="G172" s="472"/>
      <c r="H172" s="471">
        <f>AL172</f>
        <v>32</v>
      </c>
      <c r="I172" s="166">
        <f>SUM(G172:H172)</f>
        <v>32</v>
      </c>
      <c r="J172" s="171">
        <f>M172+P172</f>
        <v>1809</v>
      </c>
      <c r="K172" s="9">
        <f>N172+Q172</f>
        <v>20</v>
      </c>
      <c r="L172" s="172">
        <f>O172+R172</f>
        <v>4</v>
      </c>
      <c r="M172" s="163">
        <v>1038</v>
      </c>
      <c r="N172" s="160">
        <v>11</v>
      </c>
      <c r="O172" s="161">
        <v>2</v>
      </c>
      <c r="P172" s="159">
        <v>771</v>
      </c>
      <c r="Q172" s="160">
        <v>9</v>
      </c>
      <c r="R172" s="161">
        <v>2</v>
      </c>
      <c r="T172" s="18">
        <v>42</v>
      </c>
      <c r="U172" s="19" t="s">
        <v>1317</v>
      </c>
      <c r="V172" s="14">
        <v>46</v>
      </c>
      <c r="W172" s="15" t="s">
        <v>1323</v>
      </c>
      <c r="X172" s="42"/>
      <c r="Y172" s="43"/>
      <c r="Z172" s="44"/>
      <c r="AA172" s="45"/>
      <c r="AB172" s="43"/>
      <c r="AC172" s="44"/>
      <c r="AD172" s="45"/>
      <c r="AE172" s="829"/>
      <c r="AF172" s="12"/>
      <c r="AG172" s="13"/>
      <c r="AH172" s="28"/>
      <c r="AI172" s="29"/>
      <c r="AJ172" s="326"/>
      <c r="AK172" s="300"/>
      <c r="AL172" s="307">
        <f t="shared" si="2"/>
        <v>32</v>
      </c>
      <c r="AS172" s="300"/>
      <c r="AT172" s="300"/>
    </row>
    <row r="173" spans="1:46" ht="13.5" customHeight="1">
      <c r="A173" s="7">
        <v>167</v>
      </c>
      <c r="B173" s="324">
        <v>193</v>
      </c>
      <c r="C173" s="474" t="s">
        <v>41</v>
      </c>
      <c r="D173" s="232" t="str">
        <f>VLOOKUP(C173,$C$564:$I$2155,2,0)</f>
        <v>LKS FORTECA Świerklany</v>
      </c>
      <c r="E173" s="233" t="str">
        <f>VLOOKUP(C173,$C$564:$I$2155,3,0)</f>
        <v>m</v>
      </c>
      <c r="F173" s="233">
        <f>VLOOKUP(C173,$C$564:$I$2155,4,0)</f>
        <v>3</v>
      </c>
      <c r="G173" s="472"/>
      <c r="H173" s="471">
        <f>AL173</f>
        <v>32</v>
      </c>
      <c r="I173" s="166">
        <f>SUM(G173:H173)</f>
        <v>32</v>
      </c>
      <c r="J173" s="171">
        <f>M173+P173</f>
        <v>1806</v>
      </c>
      <c r="K173" s="9">
        <f>N173+Q173</f>
        <v>25</v>
      </c>
      <c r="L173" s="172">
        <f>O173+R173</f>
        <v>7</v>
      </c>
      <c r="M173" s="163">
        <v>1083</v>
      </c>
      <c r="N173" s="160">
        <v>15</v>
      </c>
      <c r="O173" s="161">
        <v>3</v>
      </c>
      <c r="P173" s="159">
        <v>723</v>
      </c>
      <c r="Q173" s="160">
        <v>10</v>
      </c>
      <c r="R173" s="161">
        <v>4</v>
      </c>
      <c r="T173" s="16">
        <v>49</v>
      </c>
      <c r="U173" s="17" t="s">
        <v>1323</v>
      </c>
      <c r="V173" s="16">
        <v>50</v>
      </c>
      <c r="W173" s="334" t="s">
        <v>1318</v>
      </c>
      <c r="X173" s="771"/>
      <c r="Y173" s="43"/>
      <c r="Z173" s="44"/>
      <c r="AA173" s="45"/>
      <c r="AB173" s="43"/>
      <c r="AC173" s="44"/>
      <c r="AD173" s="45"/>
      <c r="AE173" s="829"/>
      <c r="AF173" s="10"/>
      <c r="AG173" s="11"/>
      <c r="AH173" s="31"/>
      <c r="AI173" s="32"/>
      <c r="AJ173" s="326"/>
      <c r="AK173" s="300"/>
      <c r="AL173" s="307">
        <f t="shared" si="2"/>
        <v>32</v>
      </c>
      <c r="AS173" s="300"/>
      <c r="AT173" s="300"/>
    </row>
    <row r="174" spans="1:46" ht="13.5" customHeight="1">
      <c r="A174" s="7">
        <v>168</v>
      </c>
      <c r="B174" s="324">
        <v>106</v>
      </c>
      <c r="C174" s="798" t="s">
        <v>434</v>
      </c>
      <c r="D174" s="232" t="str">
        <f>VLOOKUP(C174,$C$564:$I$2155,2,0)</f>
        <v>SKAT Kolonowskie</v>
      </c>
      <c r="E174" s="233" t="str">
        <f>VLOOKUP(C174,$C$564:$I$2155,3,0)</f>
        <v>s</v>
      </c>
      <c r="F174" s="233">
        <f>VLOOKUP(C174,$C$564:$I$2155,4,0)</f>
        <v>5</v>
      </c>
      <c r="G174" s="163"/>
      <c r="H174" s="471">
        <f>AL174</f>
        <v>32</v>
      </c>
      <c r="I174" s="166">
        <f>SUM(G174:H174)</f>
        <v>32</v>
      </c>
      <c r="J174" s="171">
        <f>M174+P174</f>
        <v>1802</v>
      </c>
      <c r="K174" s="9">
        <f>N174+Q174</f>
        <v>15</v>
      </c>
      <c r="L174" s="172">
        <f>O174+R174</f>
        <v>1</v>
      </c>
      <c r="M174" s="163">
        <v>1022</v>
      </c>
      <c r="N174" s="160">
        <v>8</v>
      </c>
      <c r="O174" s="161">
        <v>0</v>
      </c>
      <c r="P174" s="159">
        <v>780</v>
      </c>
      <c r="Q174" s="160">
        <v>7</v>
      </c>
      <c r="R174" s="161">
        <v>1</v>
      </c>
      <c r="T174" s="12">
        <v>27</v>
      </c>
      <c r="U174" s="13" t="s">
        <v>1318</v>
      </c>
      <c r="V174" s="28">
        <v>29</v>
      </c>
      <c r="W174" s="29" t="s">
        <v>1311</v>
      </c>
      <c r="X174" s="771"/>
      <c r="Y174" s="43"/>
      <c r="Z174" s="44"/>
      <c r="AA174" s="45"/>
      <c r="AB174" s="43"/>
      <c r="AC174" s="44"/>
      <c r="AD174" s="45"/>
      <c r="AE174" s="830"/>
      <c r="AF174" s="18"/>
      <c r="AG174" s="19"/>
      <c r="AH174" s="14"/>
      <c r="AI174" s="15"/>
      <c r="AJ174" s="326"/>
      <c r="AK174" s="300"/>
      <c r="AL174" s="307">
        <f t="shared" si="2"/>
        <v>32</v>
      </c>
      <c r="AS174" s="300"/>
      <c r="AT174" s="300"/>
    </row>
    <row r="175" spans="1:46" ht="13.5" customHeight="1">
      <c r="A175" s="6">
        <v>169</v>
      </c>
      <c r="B175" s="324">
        <v>267</v>
      </c>
      <c r="C175" s="798" t="s">
        <v>305</v>
      </c>
      <c r="D175" s="232" t="str">
        <f>VLOOKUP(C175,$C$564:$I$2155,2,0)</f>
        <v>SILESIA Tarnowskie Góry</v>
      </c>
      <c r="E175" s="233" t="str">
        <f>VLOOKUP(C175,$C$564:$I$2155,3,0)</f>
        <v>s</v>
      </c>
      <c r="F175" s="233">
        <f>VLOOKUP(C175,$C$564:$I$2155,4,0)</f>
        <v>1</v>
      </c>
      <c r="G175" s="163"/>
      <c r="H175" s="471">
        <f>AL175</f>
        <v>30</v>
      </c>
      <c r="I175" s="166">
        <f>SUM(G175:H175)</f>
        <v>30</v>
      </c>
      <c r="J175" s="171">
        <f>M175+P175</f>
        <v>1799</v>
      </c>
      <c r="K175" s="9">
        <f>N175+Q175</f>
        <v>17</v>
      </c>
      <c r="L175" s="172">
        <f>O175+R175</f>
        <v>4</v>
      </c>
      <c r="M175" s="163">
        <v>1065</v>
      </c>
      <c r="N175" s="160">
        <v>9</v>
      </c>
      <c r="O175" s="161">
        <v>2</v>
      </c>
      <c r="P175" s="159">
        <v>734</v>
      </c>
      <c r="Q175" s="160">
        <v>8</v>
      </c>
      <c r="R175" s="161">
        <v>2</v>
      </c>
      <c r="T175" s="10">
        <v>67</v>
      </c>
      <c r="U175" s="11" t="s">
        <v>1311</v>
      </c>
      <c r="V175" s="31">
        <v>70</v>
      </c>
      <c r="W175" s="32" t="s">
        <v>1317</v>
      </c>
      <c r="X175" s="771"/>
      <c r="Y175" s="43"/>
      <c r="Z175" s="44"/>
      <c r="AA175" s="45"/>
      <c r="AB175" s="43"/>
      <c r="AC175" s="44"/>
      <c r="AD175" s="45"/>
      <c r="AE175" s="828">
        <v>43</v>
      </c>
      <c r="AF175" s="16"/>
      <c r="AG175" s="17"/>
      <c r="AH175" s="16"/>
      <c r="AI175" s="334"/>
      <c r="AJ175" s="326"/>
      <c r="AK175" s="300"/>
      <c r="AL175" s="307">
        <f t="shared" si="2"/>
        <v>30</v>
      </c>
      <c r="AS175" s="300"/>
      <c r="AT175" s="300"/>
    </row>
    <row r="176" spans="1:46" ht="13.5" customHeight="1">
      <c r="A176" s="7">
        <v>170</v>
      </c>
      <c r="B176" s="324">
        <v>255</v>
      </c>
      <c r="C176" s="798" t="s">
        <v>68</v>
      </c>
      <c r="D176" s="232" t="str">
        <f>VLOOKUP(C176,$C$564:$I$2155,2,0)</f>
        <v>GRIN Siemianowice Śl.</v>
      </c>
      <c r="E176" s="233" t="str">
        <f>VLOOKUP(C176,$C$564:$I$2155,3,0)</f>
        <v>s</v>
      </c>
      <c r="F176" s="233">
        <f>VLOOKUP(C176,$C$564:$I$2155,4,0)</f>
        <v>1</v>
      </c>
      <c r="G176" s="163"/>
      <c r="H176" s="471">
        <f>AL176</f>
        <v>30</v>
      </c>
      <c r="I176" s="166">
        <f>SUM(G176:H176)</f>
        <v>30</v>
      </c>
      <c r="J176" s="171">
        <f>M176+P176</f>
        <v>1795</v>
      </c>
      <c r="K176" s="9">
        <f>N176+Q176</f>
        <v>21</v>
      </c>
      <c r="L176" s="172">
        <f>O176+R176</f>
        <v>3</v>
      </c>
      <c r="M176" s="163">
        <v>984</v>
      </c>
      <c r="N176" s="160">
        <v>11</v>
      </c>
      <c r="O176" s="161">
        <v>1</v>
      </c>
      <c r="P176" s="159">
        <v>811</v>
      </c>
      <c r="Q176" s="160">
        <v>10</v>
      </c>
      <c r="R176" s="161">
        <v>2</v>
      </c>
      <c r="T176" s="10">
        <v>64</v>
      </c>
      <c r="U176" s="11" t="s">
        <v>1311</v>
      </c>
      <c r="V176" s="31">
        <v>67</v>
      </c>
      <c r="W176" s="32" t="s">
        <v>1317</v>
      </c>
      <c r="X176" s="42"/>
      <c r="Y176" s="43"/>
      <c r="Z176" s="44"/>
      <c r="AA176" s="45"/>
      <c r="AB176" s="43"/>
      <c r="AC176" s="44"/>
      <c r="AD176" s="45"/>
      <c r="AE176" s="829"/>
      <c r="AF176" s="12"/>
      <c r="AG176" s="13"/>
      <c r="AH176" s="28"/>
      <c r="AI176" s="29"/>
      <c r="AJ176" s="326"/>
      <c r="AK176" s="300"/>
      <c r="AL176" s="307">
        <f t="shared" si="2"/>
        <v>30</v>
      </c>
      <c r="AS176" s="300"/>
      <c r="AT176" s="300"/>
    </row>
    <row r="177" spans="1:46" ht="13.5" customHeight="1">
      <c r="A177" s="7">
        <v>171</v>
      </c>
      <c r="B177" s="324">
        <v>317</v>
      </c>
      <c r="C177" s="738" t="s">
        <v>1201</v>
      </c>
      <c r="D177" s="232" t="str">
        <f>VLOOKUP(C177,$C$564:$I$2155,2,0)</f>
        <v>KS CZUŁOWIANKA Tychy</v>
      </c>
      <c r="E177" s="233" t="str">
        <f>VLOOKUP(C177,$C$564:$I$2155,3,0)</f>
        <v>m</v>
      </c>
      <c r="F177" s="233">
        <f>VLOOKUP(C177,$C$564:$I$2155,4,0)</f>
        <v>10</v>
      </c>
      <c r="G177" s="472"/>
      <c r="H177" s="471">
        <f>AL177</f>
        <v>30</v>
      </c>
      <c r="I177" s="166">
        <f>SUM(G177:H177)</f>
        <v>30</v>
      </c>
      <c r="J177" s="171">
        <f>M177+P177</f>
        <v>1786</v>
      </c>
      <c r="K177" s="9">
        <f>N177+Q177</f>
        <v>19</v>
      </c>
      <c r="L177" s="172">
        <f>O177+R177</f>
        <v>6</v>
      </c>
      <c r="M177" s="163">
        <v>796</v>
      </c>
      <c r="N177" s="160">
        <v>11</v>
      </c>
      <c r="O177" s="161">
        <v>5</v>
      </c>
      <c r="P177" s="159">
        <v>990</v>
      </c>
      <c r="Q177" s="160">
        <v>8</v>
      </c>
      <c r="R177" s="161">
        <v>1</v>
      </c>
      <c r="T177" s="16">
        <v>80</v>
      </c>
      <c r="U177" s="17" t="s">
        <v>1323</v>
      </c>
      <c r="V177" s="16">
        <v>1</v>
      </c>
      <c r="W177" s="334" t="s">
        <v>1318</v>
      </c>
      <c r="X177" s="771"/>
      <c r="Y177" s="43"/>
      <c r="Z177" s="44"/>
      <c r="AA177" s="45"/>
      <c r="AB177" s="43"/>
      <c r="AC177" s="44"/>
      <c r="AD177" s="45"/>
      <c r="AE177" s="829"/>
      <c r="AF177" s="10"/>
      <c r="AG177" s="11"/>
      <c r="AH177" s="31"/>
      <c r="AI177" s="32"/>
      <c r="AJ177" s="326"/>
      <c r="AK177" s="300"/>
      <c r="AL177" s="307">
        <f t="shared" si="2"/>
        <v>30</v>
      </c>
      <c r="AS177" s="300"/>
      <c r="AT177" s="300"/>
    </row>
    <row r="178" spans="1:46" ht="13.5" customHeight="1">
      <c r="A178" s="6">
        <v>172</v>
      </c>
      <c r="B178" s="324">
        <v>314</v>
      </c>
      <c r="C178" s="780" t="s">
        <v>81</v>
      </c>
      <c r="D178" s="232" t="str">
        <f>VLOOKUP(C178,$C$564:$I$2155,2,0)</f>
        <v>EMERYT Kobyla</v>
      </c>
      <c r="E178" s="233" t="str">
        <f>VLOOKUP(C178,$C$564:$I$2155,3,0)</f>
        <v>s</v>
      </c>
      <c r="F178" s="233">
        <f>VLOOKUP(C178,$C$564:$I$2155,4,0)</f>
        <v>7</v>
      </c>
      <c r="G178" s="163"/>
      <c r="H178" s="471">
        <f>AL178</f>
        <v>30</v>
      </c>
      <c r="I178" s="166">
        <f>SUM(G178:H178)</f>
        <v>30</v>
      </c>
      <c r="J178" s="171">
        <f>M178+P178</f>
        <v>1785</v>
      </c>
      <c r="K178" s="9">
        <f>N178+Q178</f>
        <v>15</v>
      </c>
      <c r="L178" s="172">
        <f>O178+R178</f>
        <v>3</v>
      </c>
      <c r="M178" s="163">
        <v>777</v>
      </c>
      <c r="N178" s="160">
        <v>7</v>
      </c>
      <c r="O178" s="161">
        <v>2</v>
      </c>
      <c r="P178" s="159">
        <v>1008</v>
      </c>
      <c r="Q178" s="160">
        <v>8</v>
      </c>
      <c r="R178" s="161">
        <v>1</v>
      </c>
      <c r="T178" s="12">
        <v>79</v>
      </c>
      <c r="U178" s="13" t="s">
        <v>1318</v>
      </c>
      <c r="V178" s="28">
        <v>1</v>
      </c>
      <c r="W178" s="29" t="s">
        <v>1311</v>
      </c>
      <c r="X178" s="42"/>
      <c r="Y178" s="43"/>
      <c r="Z178" s="44"/>
      <c r="AA178" s="45"/>
      <c r="AB178" s="43"/>
      <c r="AC178" s="44"/>
      <c r="AD178" s="45"/>
      <c r="AE178" s="830"/>
      <c r="AF178" s="18"/>
      <c r="AG178" s="19"/>
      <c r="AH178" s="18"/>
      <c r="AI178" s="30"/>
      <c r="AJ178" s="326"/>
      <c r="AK178" s="300"/>
      <c r="AL178" s="307">
        <f t="shared" si="2"/>
        <v>30</v>
      </c>
      <c r="AS178" s="300"/>
      <c r="AT178" s="300"/>
    </row>
    <row r="179" spans="1:46" ht="13.5" customHeight="1">
      <c r="A179" s="7">
        <v>173</v>
      </c>
      <c r="B179" s="324">
        <v>131</v>
      </c>
      <c r="C179" s="827" t="s">
        <v>423</v>
      </c>
      <c r="D179" s="232" t="str">
        <f>VLOOKUP(C179,$C$564:$I$2155,2,0)</f>
        <v>SK BARBARA Chorzów</v>
      </c>
      <c r="E179" s="233" t="str">
        <f>VLOOKUP(C179,$C$564:$I$2155,3,0)</f>
        <v>m</v>
      </c>
      <c r="F179" s="233">
        <f>VLOOKUP(C179,$C$564:$I$2155,4,0)</f>
        <v>1</v>
      </c>
      <c r="G179" s="472"/>
      <c r="H179" s="471">
        <f>AL179</f>
        <v>30</v>
      </c>
      <c r="I179" s="166">
        <f>SUM(G179:H179)</f>
        <v>30</v>
      </c>
      <c r="J179" s="171">
        <f>M179+P179</f>
        <v>1780</v>
      </c>
      <c r="K179" s="9">
        <f>N179+Q179</f>
        <v>23</v>
      </c>
      <c r="L179" s="172">
        <f>O179+R179</f>
        <v>5</v>
      </c>
      <c r="M179" s="163">
        <v>610</v>
      </c>
      <c r="N179" s="160">
        <v>12</v>
      </c>
      <c r="O179" s="161">
        <v>4</v>
      </c>
      <c r="P179" s="159">
        <v>1170</v>
      </c>
      <c r="Q179" s="160">
        <v>11</v>
      </c>
      <c r="R179" s="161">
        <v>1</v>
      </c>
      <c r="T179" s="10">
        <v>33</v>
      </c>
      <c r="U179" s="11" t="s">
        <v>1311</v>
      </c>
      <c r="V179" s="31">
        <v>36</v>
      </c>
      <c r="W179" s="32" t="s">
        <v>1317</v>
      </c>
      <c r="X179" s="42"/>
      <c r="Y179" s="43"/>
      <c r="Z179" s="44"/>
      <c r="AA179" s="45"/>
      <c r="AB179" s="43"/>
      <c r="AC179" s="44"/>
      <c r="AD179" s="45"/>
      <c r="AE179" s="828">
        <v>44</v>
      </c>
      <c r="AF179" s="16"/>
      <c r="AG179" s="17"/>
      <c r="AH179" s="16"/>
      <c r="AI179" s="334"/>
      <c r="AJ179" s="326"/>
      <c r="AK179" s="300"/>
      <c r="AL179" s="307">
        <f t="shared" si="2"/>
        <v>30</v>
      </c>
      <c r="AS179" s="300"/>
      <c r="AT179" s="300"/>
    </row>
    <row r="180" spans="1:46" ht="13.5" customHeight="1">
      <c r="A180" s="7">
        <v>174</v>
      </c>
      <c r="B180" s="324">
        <v>230</v>
      </c>
      <c r="C180" s="475" t="s">
        <v>1484</v>
      </c>
      <c r="D180" s="232" t="str">
        <f>VLOOKUP(C180,$C$564:$I$2155,2,0)</f>
        <v>S.C. HERKULES Rydułtowy</v>
      </c>
      <c r="E180" s="233" t="str">
        <f>VLOOKUP(C180,$C$564:$I$2155,3,0)</f>
        <v>s</v>
      </c>
      <c r="F180" s="233">
        <f>VLOOKUP(C180,$C$564:$I$2155,4,0)</f>
        <v>7</v>
      </c>
      <c r="G180" s="163"/>
      <c r="H180" s="471">
        <f>AL180</f>
        <v>30</v>
      </c>
      <c r="I180" s="166">
        <f>SUM(G180:H180)</f>
        <v>30</v>
      </c>
      <c r="J180" s="171">
        <f>M180+P180</f>
        <v>1775</v>
      </c>
      <c r="K180" s="9">
        <f>N180+Q180</f>
        <v>22</v>
      </c>
      <c r="L180" s="172">
        <f>O180+R180</f>
        <v>6</v>
      </c>
      <c r="M180" s="163">
        <v>799</v>
      </c>
      <c r="N180" s="160">
        <v>7</v>
      </c>
      <c r="O180" s="161">
        <v>1</v>
      </c>
      <c r="P180" s="159">
        <v>976</v>
      </c>
      <c r="Q180" s="160">
        <v>15</v>
      </c>
      <c r="R180" s="161">
        <v>5</v>
      </c>
      <c r="T180" s="12">
        <v>58</v>
      </c>
      <c r="U180" s="13" t="s">
        <v>1318</v>
      </c>
      <c r="V180" s="28">
        <v>60</v>
      </c>
      <c r="W180" s="29" t="s">
        <v>1311</v>
      </c>
      <c r="X180" s="42"/>
      <c r="Y180" s="43"/>
      <c r="Z180" s="44"/>
      <c r="AA180" s="45"/>
      <c r="AB180" s="43"/>
      <c r="AC180" s="44"/>
      <c r="AD180" s="45"/>
      <c r="AE180" s="829"/>
      <c r="AF180" s="12"/>
      <c r="AG180" s="13"/>
      <c r="AH180" s="28"/>
      <c r="AI180" s="29"/>
      <c r="AJ180" s="326"/>
      <c r="AK180" s="300"/>
      <c r="AL180" s="307">
        <f t="shared" si="2"/>
        <v>30</v>
      </c>
      <c r="AS180" s="300"/>
      <c r="AT180" s="300"/>
    </row>
    <row r="181" spans="1:46" ht="13.5" customHeight="1">
      <c r="A181" s="6">
        <v>175</v>
      </c>
      <c r="B181" s="324">
        <v>135</v>
      </c>
      <c r="C181" s="809" t="s">
        <v>133</v>
      </c>
      <c r="D181" s="232" t="str">
        <f>VLOOKUP(C181,$C$564:$I$2155,2,0)</f>
        <v>BOMBAJKA Klimzowiec Chorzów</v>
      </c>
      <c r="E181" s="233" t="str">
        <f>VLOOKUP(C181,$C$564:$I$2155,3,0)</f>
        <v>s</v>
      </c>
      <c r="F181" s="233">
        <f>VLOOKUP(C181,$C$564:$I$2155,4,0)</f>
        <v>1</v>
      </c>
      <c r="G181" s="472"/>
      <c r="H181" s="471">
        <f>AL181</f>
        <v>30</v>
      </c>
      <c r="I181" s="166">
        <f>SUM(G181:H181)</f>
        <v>30</v>
      </c>
      <c r="J181" s="171">
        <f>M181+P181</f>
        <v>1774</v>
      </c>
      <c r="K181" s="9">
        <f>N181+Q181</f>
        <v>19</v>
      </c>
      <c r="L181" s="172">
        <f>O181+R181</f>
        <v>6</v>
      </c>
      <c r="M181" s="163">
        <v>804</v>
      </c>
      <c r="N181" s="160">
        <v>9</v>
      </c>
      <c r="O181" s="161">
        <v>4</v>
      </c>
      <c r="P181" s="159">
        <v>970</v>
      </c>
      <c r="Q181" s="160">
        <v>10</v>
      </c>
      <c r="R181" s="161">
        <v>2</v>
      </c>
      <c r="T181" s="10">
        <v>34</v>
      </c>
      <c r="U181" s="11" t="s">
        <v>1311</v>
      </c>
      <c r="V181" s="31">
        <v>37</v>
      </c>
      <c r="W181" s="32" t="s">
        <v>1317</v>
      </c>
      <c r="X181" s="771"/>
      <c r="Y181" s="43"/>
      <c r="Z181" s="44"/>
      <c r="AA181" s="45"/>
      <c r="AB181" s="43"/>
      <c r="AC181" s="44"/>
      <c r="AD181" s="45"/>
      <c r="AE181" s="829"/>
      <c r="AF181" s="10"/>
      <c r="AG181" s="11"/>
      <c r="AH181" s="31"/>
      <c r="AI181" s="32"/>
      <c r="AJ181" s="326"/>
      <c r="AK181" s="300"/>
      <c r="AL181" s="307">
        <f t="shared" si="2"/>
        <v>30</v>
      </c>
      <c r="AS181" s="300"/>
      <c r="AT181" s="300"/>
    </row>
    <row r="182" spans="1:46" ht="13.5" customHeight="1">
      <c r="A182" s="7">
        <v>176</v>
      </c>
      <c r="B182" s="324">
        <v>211</v>
      </c>
      <c r="C182" s="811" t="s">
        <v>348</v>
      </c>
      <c r="D182" s="232" t="str">
        <f>VLOOKUP(C182,$C$564:$I$2155,2,0)</f>
        <v>AMICUS KWK STASZIC Katowice</v>
      </c>
      <c r="E182" s="233" t="str">
        <f>VLOOKUP(C182,$C$564:$I$2155,3,0)</f>
        <v>s</v>
      </c>
      <c r="F182" s="233">
        <f>VLOOKUP(C182,$C$564:$I$2155,4,0)</f>
        <v>1</v>
      </c>
      <c r="G182" s="163"/>
      <c r="H182" s="471">
        <f>AL182</f>
        <v>30</v>
      </c>
      <c r="I182" s="166">
        <f>SUM(G182:H182)</f>
        <v>30</v>
      </c>
      <c r="J182" s="171">
        <f>M182+P182</f>
        <v>1773</v>
      </c>
      <c r="K182" s="9">
        <f>N182+Q182</f>
        <v>19</v>
      </c>
      <c r="L182" s="172">
        <f>O182+R182</f>
        <v>4</v>
      </c>
      <c r="M182" s="163">
        <v>777</v>
      </c>
      <c r="N182" s="160">
        <v>10</v>
      </c>
      <c r="O182" s="161">
        <v>3</v>
      </c>
      <c r="P182" s="159">
        <v>996</v>
      </c>
      <c r="Q182" s="160">
        <v>9</v>
      </c>
      <c r="R182" s="161">
        <v>1</v>
      </c>
      <c r="T182" s="10">
        <v>53</v>
      </c>
      <c r="U182" s="11" t="s">
        <v>1311</v>
      </c>
      <c r="V182" s="31">
        <v>56</v>
      </c>
      <c r="W182" s="32" t="s">
        <v>1317</v>
      </c>
      <c r="X182" s="771"/>
      <c r="Y182" s="43"/>
      <c r="Z182" s="44"/>
      <c r="AA182" s="45"/>
      <c r="AB182" s="43"/>
      <c r="AC182" s="44"/>
      <c r="AD182" s="45"/>
      <c r="AE182" s="830"/>
      <c r="AF182" s="18"/>
      <c r="AG182" s="19"/>
      <c r="AH182" s="14"/>
      <c r="AI182" s="15"/>
      <c r="AJ182" s="326"/>
      <c r="AK182" s="300"/>
      <c r="AL182" s="307">
        <f t="shared" si="2"/>
        <v>30</v>
      </c>
      <c r="AS182" s="300"/>
      <c r="AT182" s="300"/>
    </row>
    <row r="183" spans="1:46" ht="13.5" customHeight="1">
      <c r="A183" s="7">
        <v>177</v>
      </c>
      <c r="B183" s="324">
        <v>277</v>
      </c>
      <c r="C183" s="810" t="s">
        <v>300</v>
      </c>
      <c r="D183" s="232" t="str">
        <f>VLOOKUP(C183,$C$564:$I$2155,2,0)</f>
        <v>KS CZUŁOWIANKA Tychy</v>
      </c>
      <c r="E183" s="233" t="str">
        <f>VLOOKUP(C183,$C$564:$I$2155,3,0)</f>
        <v>s</v>
      </c>
      <c r="F183" s="233">
        <f>VLOOKUP(C183,$C$564:$I$2155,4,0)</f>
        <v>10</v>
      </c>
      <c r="G183" s="163"/>
      <c r="H183" s="471">
        <f>AL183</f>
        <v>30</v>
      </c>
      <c r="I183" s="166">
        <f>SUM(G183:H183)</f>
        <v>30</v>
      </c>
      <c r="J183" s="171">
        <f>M183+P183</f>
        <v>1770</v>
      </c>
      <c r="K183" s="9">
        <f>N183+Q183</f>
        <v>17</v>
      </c>
      <c r="L183" s="172">
        <f>O183+R183</f>
        <v>4</v>
      </c>
      <c r="M183" s="163">
        <v>1156</v>
      </c>
      <c r="N183" s="160">
        <v>12</v>
      </c>
      <c r="O183" s="161">
        <v>2</v>
      </c>
      <c r="P183" s="159">
        <v>614</v>
      </c>
      <c r="Q183" s="160">
        <v>5</v>
      </c>
      <c r="R183" s="161">
        <v>2</v>
      </c>
      <c r="T183" s="16">
        <v>70</v>
      </c>
      <c r="U183" s="17" t="s">
        <v>1323</v>
      </c>
      <c r="V183" s="16">
        <v>71</v>
      </c>
      <c r="W183" s="334" t="s">
        <v>1318</v>
      </c>
      <c r="X183" s="42"/>
      <c r="Y183" s="43"/>
      <c r="Z183" s="44"/>
      <c r="AA183" s="45"/>
      <c r="AB183" s="43"/>
      <c r="AC183" s="44"/>
      <c r="AD183" s="45"/>
      <c r="AE183" s="828">
        <v>45</v>
      </c>
      <c r="AF183" s="16"/>
      <c r="AG183" s="17"/>
      <c r="AH183" s="16"/>
      <c r="AI183" s="334"/>
      <c r="AJ183" s="326"/>
      <c r="AK183" s="300"/>
      <c r="AL183" s="307">
        <f t="shared" si="2"/>
        <v>30</v>
      </c>
      <c r="AS183" s="300"/>
      <c r="AT183" s="300"/>
    </row>
    <row r="184" spans="1:46" ht="13.5" customHeight="1">
      <c r="A184" s="6">
        <v>178</v>
      </c>
      <c r="B184" s="324">
        <v>86</v>
      </c>
      <c r="C184" s="475" t="s">
        <v>476</v>
      </c>
      <c r="D184" s="232" t="str">
        <f>VLOOKUP(C184,$C$564:$I$2155,2,0)</f>
        <v>ZAWISZA TURYSTA Stara Kuźnia</v>
      </c>
      <c r="E184" s="233" t="str">
        <f>VLOOKUP(C184,$C$564:$I$2155,3,0)</f>
        <v>m</v>
      </c>
      <c r="F184" s="233">
        <f>VLOOKUP(C184,$C$564:$I$2155,4,0)</f>
        <v>5</v>
      </c>
      <c r="G184" s="163"/>
      <c r="H184" s="471">
        <f>AL184</f>
        <v>30</v>
      </c>
      <c r="I184" s="166">
        <f>SUM(G184:H184)</f>
        <v>30</v>
      </c>
      <c r="J184" s="171">
        <f>M184+P184</f>
        <v>1762</v>
      </c>
      <c r="K184" s="9">
        <f>N184+Q184</f>
        <v>15</v>
      </c>
      <c r="L184" s="172">
        <f>O184+R184</f>
        <v>3</v>
      </c>
      <c r="M184" s="163">
        <v>848</v>
      </c>
      <c r="N184" s="160">
        <v>6</v>
      </c>
      <c r="O184" s="161">
        <v>1</v>
      </c>
      <c r="P184" s="159">
        <v>914</v>
      </c>
      <c r="Q184" s="160">
        <v>9</v>
      </c>
      <c r="R184" s="161">
        <v>2</v>
      </c>
      <c r="T184" s="12">
        <v>22</v>
      </c>
      <c r="U184" s="13" t="s">
        <v>1318</v>
      </c>
      <c r="V184" s="28">
        <v>24</v>
      </c>
      <c r="W184" s="29" t="s">
        <v>1311</v>
      </c>
      <c r="X184" s="771"/>
      <c r="Y184" s="43"/>
      <c r="Z184" s="44"/>
      <c r="AA184" s="45"/>
      <c r="AB184" s="43"/>
      <c r="AC184" s="44"/>
      <c r="AD184" s="45"/>
      <c r="AE184" s="829"/>
      <c r="AF184" s="12"/>
      <c r="AG184" s="13"/>
      <c r="AH184" s="28"/>
      <c r="AI184" s="29"/>
      <c r="AJ184" s="326"/>
      <c r="AK184" s="300"/>
      <c r="AL184" s="307">
        <f t="shared" si="2"/>
        <v>30</v>
      </c>
      <c r="AS184" s="300"/>
      <c r="AT184" s="300"/>
    </row>
    <row r="185" spans="1:46" ht="13.5" customHeight="1">
      <c r="A185" s="7">
        <v>179</v>
      </c>
      <c r="B185" s="324">
        <v>151</v>
      </c>
      <c r="C185" s="779" t="s">
        <v>398</v>
      </c>
      <c r="D185" s="232" t="str">
        <f>VLOOKUP(C185,$C$564:$I$2155,2,0)</f>
        <v>KS CHSM Chorzów</v>
      </c>
      <c r="E185" s="233" t="str">
        <f>VLOOKUP(C185,$C$564:$I$2155,3,0)</f>
        <v>m</v>
      </c>
      <c r="F185" s="233">
        <f>VLOOKUP(C185,$C$564:$I$2155,4,0)</f>
        <v>1</v>
      </c>
      <c r="G185" s="472"/>
      <c r="H185" s="471">
        <f>AL185</f>
        <v>28</v>
      </c>
      <c r="I185" s="166">
        <f>SUM(G185:H185)</f>
        <v>28</v>
      </c>
      <c r="J185" s="171">
        <f>M185+P185</f>
        <v>1749</v>
      </c>
      <c r="K185" s="9">
        <f>N185+Q185</f>
        <v>24</v>
      </c>
      <c r="L185" s="172">
        <f>O185+R185</f>
        <v>6</v>
      </c>
      <c r="M185" s="163">
        <v>410</v>
      </c>
      <c r="N185" s="160">
        <v>9</v>
      </c>
      <c r="O185" s="161">
        <v>4</v>
      </c>
      <c r="P185" s="159">
        <v>1339</v>
      </c>
      <c r="Q185" s="160">
        <v>15</v>
      </c>
      <c r="R185" s="161">
        <v>2</v>
      </c>
      <c r="T185" s="10">
        <v>38</v>
      </c>
      <c r="U185" s="11" t="s">
        <v>1311</v>
      </c>
      <c r="V185" s="31">
        <v>41</v>
      </c>
      <c r="W185" s="32" t="s">
        <v>1317</v>
      </c>
      <c r="X185" s="42"/>
      <c r="Y185" s="43"/>
      <c r="Z185" s="44"/>
      <c r="AA185" s="45"/>
      <c r="AB185" s="43"/>
      <c r="AC185" s="44"/>
      <c r="AD185" s="45"/>
      <c r="AE185" s="829"/>
      <c r="AF185" s="10"/>
      <c r="AG185" s="11"/>
      <c r="AH185" s="31"/>
      <c r="AI185" s="32"/>
      <c r="AJ185" s="326"/>
      <c r="AK185" s="300"/>
      <c r="AL185" s="307">
        <f t="shared" si="2"/>
        <v>28</v>
      </c>
      <c r="AS185" s="300"/>
      <c r="AT185" s="300"/>
    </row>
    <row r="186" spans="1:46" ht="13.5" customHeight="1">
      <c r="A186" s="7">
        <v>180</v>
      </c>
      <c r="B186" s="324">
        <v>10</v>
      </c>
      <c r="C186" s="473" t="s">
        <v>1185</v>
      </c>
      <c r="D186" s="232" t="str">
        <f>VLOOKUP(C186,$C$564:$I$2155,2,0)</f>
        <v>PIEKUŚ SUBLE Tychy</v>
      </c>
      <c r="E186" s="233" t="str">
        <f>VLOOKUP(C186,$C$564:$I$2155,3,0)</f>
        <v>s</v>
      </c>
      <c r="F186" s="233">
        <f>VLOOKUP(C186,$C$564:$I$2155,4,0)</f>
        <v>10</v>
      </c>
      <c r="G186" s="472"/>
      <c r="H186" s="471">
        <f>AL186</f>
        <v>28</v>
      </c>
      <c r="I186" s="166">
        <f>SUM(G186:H186)</f>
        <v>28</v>
      </c>
      <c r="J186" s="171">
        <f>M186+P186</f>
        <v>1747</v>
      </c>
      <c r="K186" s="9">
        <f>N186+Q186</f>
        <v>14</v>
      </c>
      <c r="L186" s="172">
        <f>O186+R186</f>
        <v>2</v>
      </c>
      <c r="M186" s="163">
        <v>743</v>
      </c>
      <c r="N186" s="160">
        <v>5</v>
      </c>
      <c r="O186" s="161">
        <v>0</v>
      </c>
      <c r="P186" s="159">
        <v>1004</v>
      </c>
      <c r="Q186" s="160">
        <v>9</v>
      </c>
      <c r="R186" s="161">
        <v>2</v>
      </c>
      <c r="T186" s="12">
        <v>3</v>
      </c>
      <c r="U186" s="13" t="s">
        <v>1318</v>
      </c>
      <c r="V186" s="28">
        <v>5</v>
      </c>
      <c r="W186" s="29" t="s">
        <v>1311</v>
      </c>
      <c r="X186" s="771"/>
      <c r="Y186" s="43"/>
      <c r="Z186" s="44"/>
      <c r="AA186" s="45"/>
      <c r="AB186" s="43"/>
      <c r="AC186" s="44"/>
      <c r="AD186" s="45"/>
      <c r="AE186" s="830"/>
      <c r="AF186" s="18"/>
      <c r="AG186" s="19"/>
      <c r="AH186" s="18"/>
      <c r="AI186" s="30"/>
      <c r="AJ186" s="326"/>
      <c r="AK186" s="300"/>
      <c r="AL186" s="307">
        <f t="shared" si="2"/>
        <v>28</v>
      </c>
      <c r="AS186" s="300"/>
      <c r="AT186" s="300"/>
    </row>
    <row r="187" spans="1:46" ht="13.5" customHeight="1">
      <c r="A187" s="6">
        <v>181</v>
      </c>
      <c r="B187" s="324">
        <v>50</v>
      </c>
      <c r="C187" s="475" t="s">
        <v>308</v>
      </c>
      <c r="D187" s="232" t="str">
        <f>VLOOKUP(C187,$C$564:$I$2155,2,0)</f>
        <v>RAMSCH Chrzowice</v>
      </c>
      <c r="E187" s="233" t="str">
        <f>VLOOKUP(C187,$C$564:$I$2155,3,0)</f>
        <v>s</v>
      </c>
      <c r="F187" s="233">
        <f>VLOOKUP(C187,$C$564:$I$2155,4,0)</f>
        <v>5</v>
      </c>
      <c r="G187" s="472"/>
      <c r="H187" s="471">
        <f>AL187</f>
        <v>28</v>
      </c>
      <c r="I187" s="166">
        <f>SUM(G187:H187)</f>
        <v>28</v>
      </c>
      <c r="J187" s="171">
        <f>M187+P187</f>
        <v>1740</v>
      </c>
      <c r="K187" s="9">
        <f>N187+Q187</f>
        <v>16</v>
      </c>
      <c r="L187" s="172">
        <f>O187+R187</f>
        <v>2</v>
      </c>
      <c r="M187" s="163">
        <v>685</v>
      </c>
      <c r="N187" s="160">
        <v>8</v>
      </c>
      <c r="O187" s="161">
        <v>2</v>
      </c>
      <c r="P187" s="159">
        <v>1055</v>
      </c>
      <c r="Q187" s="160">
        <v>8</v>
      </c>
      <c r="R187" s="161">
        <v>0</v>
      </c>
      <c r="T187" s="12">
        <v>13</v>
      </c>
      <c r="U187" s="13" t="s">
        <v>1318</v>
      </c>
      <c r="V187" s="28">
        <v>15</v>
      </c>
      <c r="W187" s="29" t="s">
        <v>1311</v>
      </c>
      <c r="X187" s="771"/>
      <c r="Y187" s="43"/>
      <c r="Z187" s="44"/>
      <c r="AA187" s="45"/>
      <c r="AB187" s="43"/>
      <c r="AC187" s="44"/>
      <c r="AD187" s="45"/>
      <c r="AE187" s="828">
        <v>46</v>
      </c>
      <c r="AF187" s="16"/>
      <c r="AG187" s="17"/>
      <c r="AH187" s="16"/>
      <c r="AI187" s="334"/>
      <c r="AJ187" s="326"/>
      <c r="AK187" s="300"/>
      <c r="AL187" s="307">
        <f t="shared" si="2"/>
        <v>28</v>
      </c>
      <c r="AS187" s="300"/>
      <c r="AT187" s="300"/>
    </row>
    <row r="188" spans="1:46" ht="13.5" customHeight="1">
      <c r="A188" s="7">
        <v>182</v>
      </c>
      <c r="B188" s="324">
        <v>200</v>
      </c>
      <c r="C188" s="801" t="s">
        <v>1462</v>
      </c>
      <c r="D188" s="232" t="str">
        <f>VLOOKUP(C188,$C$564:$I$2155,2,0)</f>
        <v>UNIA Bieruń</v>
      </c>
      <c r="E188" s="233" t="str">
        <f>VLOOKUP(C188,$C$564:$I$2155,3,0)</f>
        <v>k-s</v>
      </c>
      <c r="F188" s="233">
        <f>VLOOKUP(C188,$C$564:$I$2155,4,0)</f>
        <v>2</v>
      </c>
      <c r="G188" s="163"/>
      <c r="H188" s="471">
        <f>AL188</f>
        <v>28</v>
      </c>
      <c r="I188" s="166">
        <f>SUM(G188:H188)</f>
        <v>28</v>
      </c>
      <c r="J188" s="171">
        <f>M188+P188</f>
        <v>1738</v>
      </c>
      <c r="K188" s="9">
        <f>N188+Q188</f>
        <v>17</v>
      </c>
      <c r="L188" s="172">
        <f>O188+R188</f>
        <v>3</v>
      </c>
      <c r="M188" s="163">
        <v>921</v>
      </c>
      <c r="N188" s="160">
        <v>9</v>
      </c>
      <c r="O188" s="161">
        <v>2</v>
      </c>
      <c r="P188" s="159">
        <v>817</v>
      </c>
      <c r="Q188" s="160">
        <v>8</v>
      </c>
      <c r="R188" s="161">
        <v>1</v>
      </c>
      <c r="T188" s="18">
        <v>50</v>
      </c>
      <c r="U188" s="19" t="s">
        <v>1317</v>
      </c>
      <c r="V188" s="14">
        <v>54</v>
      </c>
      <c r="W188" s="15" t="s">
        <v>1323</v>
      </c>
      <c r="X188" s="339"/>
      <c r="Y188" s="43"/>
      <c r="Z188" s="44"/>
      <c r="AA188" s="45"/>
      <c r="AB188" s="43"/>
      <c r="AC188" s="44"/>
      <c r="AD188" s="45"/>
      <c r="AE188" s="829"/>
      <c r="AF188" s="12"/>
      <c r="AG188" s="13"/>
      <c r="AH188" s="28"/>
      <c r="AI188" s="29"/>
      <c r="AJ188" s="326"/>
      <c r="AK188" s="300"/>
      <c r="AL188" s="307">
        <f t="shared" si="2"/>
        <v>28</v>
      </c>
      <c r="AS188" s="300"/>
      <c r="AT188" s="300"/>
    </row>
    <row r="189" spans="1:46" ht="13.5" customHeight="1">
      <c r="A189" s="7">
        <v>183</v>
      </c>
      <c r="B189" s="324">
        <v>29</v>
      </c>
      <c r="C189" s="475" t="s">
        <v>79</v>
      </c>
      <c r="D189" s="232" t="str">
        <f>VLOOKUP(C189,$C$564:$I$2155,2,0)</f>
        <v>SILESIA Rybnik</v>
      </c>
      <c r="E189" s="233" t="str">
        <f>VLOOKUP(C189,$C$564:$I$2155,3,0)</f>
        <v>s</v>
      </c>
      <c r="F189" s="233">
        <f>VLOOKUP(C189,$C$564:$I$2155,4,0)</f>
        <v>3</v>
      </c>
      <c r="G189" s="163"/>
      <c r="H189" s="471">
        <f>AL189</f>
        <v>28</v>
      </c>
      <c r="I189" s="166">
        <f>SUM(G189:H189)</f>
        <v>28</v>
      </c>
      <c r="J189" s="171">
        <f>M189+P189</f>
        <v>1729</v>
      </c>
      <c r="K189" s="9">
        <f>N189+Q189</f>
        <v>17</v>
      </c>
      <c r="L189" s="172">
        <f>O189+R189</f>
        <v>4</v>
      </c>
      <c r="M189" s="163">
        <v>1105</v>
      </c>
      <c r="N189" s="160">
        <v>8</v>
      </c>
      <c r="O189" s="161">
        <v>1</v>
      </c>
      <c r="P189" s="159">
        <v>624</v>
      </c>
      <c r="Q189" s="160">
        <v>9</v>
      </c>
      <c r="R189" s="161">
        <v>3</v>
      </c>
      <c r="T189" s="16">
        <v>8</v>
      </c>
      <c r="U189" s="17" t="s">
        <v>1323</v>
      </c>
      <c r="V189" s="16">
        <v>9</v>
      </c>
      <c r="W189" s="334" t="s">
        <v>1318</v>
      </c>
      <c r="X189" s="42"/>
      <c r="Y189" s="43"/>
      <c r="Z189" s="44"/>
      <c r="AA189" s="45"/>
      <c r="AB189" s="43"/>
      <c r="AC189" s="44"/>
      <c r="AD189" s="45"/>
      <c r="AE189" s="829"/>
      <c r="AF189" s="10"/>
      <c r="AG189" s="11"/>
      <c r="AH189" s="31"/>
      <c r="AI189" s="32"/>
      <c r="AJ189" s="326"/>
      <c r="AK189" s="300"/>
      <c r="AL189" s="307">
        <f t="shared" si="2"/>
        <v>28</v>
      </c>
      <c r="AS189" s="300"/>
      <c r="AT189" s="300"/>
    </row>
    <row r="190" spans="1:46" ht="13.5" customHeight="1">
      <c r="A190" s="6">
        <v>184</v>
      </c>
      <c r="B190" s="324">
        <v>60</v>
      </c>
      <c r="C190" s="780" t="s">
        <v>247</v>
      </c>
      <c r="D190" s="232" t="str">
        <f>VLOOKUP(C190,$C$564:$I$2155,2,0)</f>
        <v>POKÓJ Ruda Śl.</v>
      </c>
      <c r="E190" s="233" t="str">
        <f>VLOOKUP(C190,$C$564:$I$2155,3,0)</f>
        <v>m</v>
      </c>
      <c r="F190" s="233">
        <f>VLOOKUP(C190,$C$564:$I$2155,4,0)</f>
        <v>4</v>
      </c>
      <c r="G190" s="163"/>
      <c r="H190" s="471">
        <f>AL190</f>
        <v>28</v>
      </c>
      <c r="I190" s="166">
        <f>SUM(G190:H190)</f>
        <v>28</v>
      </c>
      <c r="J190" s="171">
        <f>M190+P190</f>
        <v>1713</v>
      </c>
      <c r="K190" s="9">
        <f>N190+Q190</f>
        <v>19</v>
      </c>
      <c r="L190" s="172">
        <f>O190+R190</f>
        <v>2</v>
      </c>
      <c r="M190" s="163">
        <v>719</v>
      </c>
      <c r="N190" s="160">
        <v>7</v>
      </c>
      <c r="O190" s="161">
        <v>0</v>
      </c>
      <c r="P190" s="159">
        <v>994</v>
      </c>
      <c r="Q190" s="160">
        <v>12</v>
      </c>
      <c r="R190" s="161">
        <v>2</v>
      </c>
      <c r="T190" s="18">
        <v>15</v>
      </c>
      <c r="U190" s="19" t="s">
        <v>1317</v>
      </c>
      <c r="V190" s="18">
        <v>19</v>
      </c>
      <c r="W190" s="30" t="s">
        <v>1323</v>
      </c>
      <c r="X190" s="42"/>
      <c r="Y190" s="43"/>
      <c r="Z190" s="44"/>
      <c r="AA190" s="45"/>
      <c r="AB190" s="43"/>
      <c r="AC190" s="44"/>
      <c r="AD190" s="45"/>
      <c r="AE190" s="830"/>
      <c r="AF190" s="18"/>
      <c r="AG190" s="19"/>
      <c r="AH190" s="14"/>
      <c r="AI190" s="15"/>
      <c r="AJ190" s="326"/>
      <c r="AK190" s="300"/>
      <c r="AL190" s="307">
        <f t="shared" si="2"/>
        <v>28</v>
      </c>
      <c r="AS190" s="300"/>
      <c r="AT190" s="300"/>
    </row>
    <row r="191" spans="1:46" ht="13.5" customHeight="1">
      <c r="A191" s="7">
        <v>185</v>
      </c>
      <c r="B191" s="324">
        <v>272</v>
      </c>
      <c r="C191" s="474" t="s">
        <v>1739</v>
      </c>
      <c r="D191" s="232" t="str">
        <f>VLOOKUP(C191,$C$564:$I$2155,2,0)</f>
        <v>CEZAB Piasek</v>
      </c>
      <c r="E191" s="233" t="str">
        <f>VLOOKUP(C191,$C$564:$I$2155,3,0)</f>
        <v>m</v>
      </c>
      <c r="F191" s="233">
        <f>VLOOKUP(C191,$C$564:$I$2155,4,0)</f>
        <v>2</v>
      </c>
      <c r="G191" s="472"/>
      <c r="H191" s="471">
        <f>AL191</f>
        <v>28</v>
      </c>
      <c r="I191" s="166">
        <f>SUM(G191:H191)</f>
        <v>28</v>
      </c>
      <c r="J191" s="171">
        <f>M191+P191</f>
        <v>1711</v>
      </c>
      <c r="K191" s="9">
        <f>N191+Q191</f>
        <v>21</v>
      </c>
      <c r="L191" s="172">
        <f>O191+R191</f>
        <v>5</v>
      </c>
      <c r="M191" s="163">
        <v>627</v>
      </c>
      <c r="N191" s="160">
        <v>10</v>
      </c>
      <c r="O191" s="161">
        <v>3</v>
      </c>
      <c r="P191" s="159">
        <v>1084</v>
      </c>
      <c r="Q191" s="160">
        <v>11</v>
      </c>
      <c r="R191" s="161">
        <v>2</v>
      </c>
      <c r="T191" s="18">
        <v>68</v>
      </c>
      <c r="U191" s="19" t="s">
        <v>1317</v>
      </c>
      <c r="V191" s="14">
        <v>72</v>
      </c>
      <c r="W191" s="15" t="s">
        <v>1323</v>
      </c>
      <c r="X191" s="42"/>
      <c r="Y191" s="43"/>
      <c r="Z191" s="44"/>
      <c r="AA191" s="45"/>
      <c r="AB191" s="43"/>
      <c r="AC191" s="44"/>
      <c r="AD191" s="45"/>
      <c r="AE191" s="828">
        <v>47</v>
      </c>
      <c r="AF191" s="16"/>
      <c r="AG191" s="17"/>
      <c r="AH191" s="16"/>
      <c r="AI191" s="334"/>
      <c r="AJ191" s="326"/>
      <c r="AK191" s="300"/>
      <c r="AL191" s="307">
        <f t="shared" si="2"/>
        <v>28</v>
      </c>
      <c r="AS191" s="300"/>
      <c r="AT191" s="300"/>
    </row>
    <row r="192" spans="1:46" ht="13.5" customHeight="1">
      <c r="A192" s="7">
        <v>186</v>
      </c>
      <c r="B192" s="324">
        <v>7</v>
      </c>
      <c r="C192" s="798" t="s">
        <v>153</v>
      </c>
      <c r="D192" s="232" t="str">
        <f>VLOOKUP(C192,$C$564:$I$2155,2,0)</f>
        <v>GRIN Siemianowice Śl.</v>
      </c>
      <c r="E192" s="233" t="str">
        <f>VLOOKUP(C192,$C$564:$I$2155,3,0)</f>
        <v>s</v>
      </c>
      <c r="F192" s="233">
        <f>VLOOKUP(C192,$C$564:$I$2155,4,0)</f>
        <v>1</v>
      </c>
      <c r="G192" s="163"/>
      <c r="H192" s="471">
        <f>AL192</f>
        <v>28</v>
      </c>
      <c r="I192" s="166">
        <f>SUM(G192:H192)</f>
        <v>28</v>
      </c>
      <c r="J192" s="171">
        <f>M192+P192</f>
        <v>1709</v>
      </c>
      <c r="K192" s="9">
        <f>N192+Q192</f>
        <v>19</v>
      </c>
      <c r="L192" s="172">
        <f>O192+R192</f>
        <v>4</v>
      </c>
      <c r="M192" s="163">
        <v>1079</v>
      </c>
      <c r="N192" s="160">
        <v>10</v>
      </c>
      <c r="O192" s="161">
        <v>1</v>
      </c>
      <c r="P192" s="159">
        <v>630</v>
      </c>
      <c r="Q192" s="160">
        <v>9</v>
      </c>
      <c r="R192" s="161">
        <v>3</v>
      </c>
      <c r="T192" s="10">
        <v>2</v>
      </c>
      <c r="U192" s="11" t="s">
        <v>1311</v>
      </c>
      <c r="V192" s="31">
        <v>5</v>
      </c>
      <c r="W192" s="32" t="s">
        <v>1317</v>
      </c>
      <c r="X192" s="771"/>
      <c r="Y192" s="43"/>
      <c r="Z192" s="44"/>
      <c r="AA192" s="45"/>
      <c r="AB192" s="43"/>
      <c r="AC192" s="44"/>
      <c r="AD192" s="45"/>
      <c r="AE192" s="829"/>
      <c r="AF192" s="12"/>
      <c r="AG192" s="13"/>
      <c r="AH192" s="28"/>
      <c r="AI192" s="29"/>
      <c r="AJ192" s="326"/>
      <c r="AK192" s="300"/>
      <c r="AL192" s="307">
        <f t="shared" si="2"/>
        <v>28</v>
      </c>
      <c r="AS192" s="300"/>
      <c r="AT192" s="300"/>
    </row>
    <row r="193" spans="1:46" ht="13.5" customHeight="1">
      <c r="A193" s="6">
        <v>187</v>
      </c>
      <c r="B193" s="324">
        <v>14</v>
      </c>
      <c r="C193" s="779" t="s">
        <v>1177</v>
      </c>
      <c r="D193" s="232" t="str">
        <f>VLOOKUP(C193,$C$564:$I$2155,2,0)</f>
        <v>U JANA Tychy</v>
      </c>
      <c r="E193" s="233" t="str">
        <f>VLOOKUP(C193,$C$564:$I$2155,3,0)</f>
        <v>s</v>
      </c>
      <c r="F193" s="233">
        <f>VLOOKUP(C193,$C$564:$I$2155,4,0)</f>
        <v>10</v>
      </c>
      <c r="G193" s="163"/>
      <c r="H193" s="471">
        <f>AL193</f>
        <v>28</v>
      </c>
      <c r="I193" s="166">
        <f>SUM(G193:H193)</f>
        <v>28</v>
      </c>
      <c r="J193" s="171">
        <f>M193+P193</f>
        <v>1706</v>
      </c>
      <c r="K193" s="9">
        <f>N193+Q193</f>
        <v>19</v>
      </c>
      <c r="L193" s="172">
        <f>O193+R193</f>
        <v>3</v>
      </c>
      <c r="M193" s="163">
        <v>640</v>
      </c>
      <c r="N193" s="160">
        <v>8</v>
      </c>
      <c r="O193" s="161">
        <v>2</v>
      </c>
      <c r="P193" s="159">
        <v>1066</v>
      </c>
      <c r="Q193" s="160">
        <v>11</v>
      </c>
      <c r="R193" s="161">
        <v>1</v>
      </c>
      <c r="S193" s="41"/>
      <c r="T193" s="12">
        <v>4</v>
      </c>
      <c r="U193" s="13" t="s">
        <v>1318</v>
      </c>
      <c r="V193" s="28">
        <v>6</v>
      </c>
      <c r="W193" s="29" t="s">
        <v>1311</v>
      </c>
      <c r="X193" s="42"/>
      <c r="Y193" s="43"/>
      <c r="Z193" s="44"/>
      <c r="AA193" s="45"/>
      <c r="AB193" s="43"/>
      <c r="AC193" s="44"/>
      <c r="AD193" s="45"/>
      <c r="AE193" s="829"/>
      <c r="AF193" s="10"/>
      <c r="AG193" s="11"/>
      <c r="AH193" s="31"/>
      <c r="AI193" s="32"/>
      <c r="AJ193" s="326"/>
      <c r="AK193" s="300"/>
      <c r="AL193" s="307">
        <f t="shared" si="2"/>
        <v>28</v>
      </c>
      <c r="AS193" s="300"/>
      <c r="AT193" s="300"/>
    </row>
    <row r="194" spans="1:46" ht="13.5" customHeight="1">
      <c r="A194" s="7">
        <v>188</v>
      </c>
      <c r="B194" s="324">
        <v>278</v>
      </c>
      <c r="C194" s="780" t="s">
        <v>139</v>
      </c>
      <c r="D194" s="232" t="str">
        <f>VLOOKUP(C194,$C$564:$I$2155,2,0)</f>
        <v>TKKF SKAT Racibórz</v>
      </c>
      <c r="E194" s="233" t="str">
        <f>VLOOKUP(C194,$C$564:$I$2155,3,0)</f>
        <v>s</v>
      </c>
      <c r="F194" s="233">
        <f>VLOOKUP(C194,$C$564:$I$2155,4,0)</f>
        <v>7</v>
      </c>
      <c r="G194" s="472"/>
      <c r="H194" s="471">
        <f>AL194</f>
        <v>28</v>
      </c>
      <c r="I194" s="166">
        <f>SUM(G194:H194)</f>
        <v>28</v>
      </c>
      <c r="J194" s="171">
        <f>M194+P194</f>
        <v>1706</v>
      </c>
      <c r="K194" s="9">
        <f>N194+Q194</f>
        <v>13</v>
      </c>
      <c r="L194" s="172">
        <f>O194+R194</f>
        <v>1</v>
      </c>
      <c r="M194" s="163">
        <v>570</v>
      </c>
      <c r="N194" s="160">
        <v>3</v>
      </c>
      <c r="O194" s="161">
        <v>1</v>
      </c>
      <c r="P194" s="159">
        <v>1136</v>
      </c>
      <c r="Q194" s="160">
        <v>10</v>
      </c>
      <c r="R194" s="161">
        <v>0</v>
      </c>
      <c r="T194" s="12">
        <v>70</v>
      </c>
      <c r="U194" s="13" t="s">
        <v>1318</v>
      </c>
      <c r="V194" s="28">
        <v>72</v>
      </c>
      <c r="W194" s="29" t="s">
        <v>1311</v>
      </c>
      <c r="X194" s="771"/>
      <c r="Y194" s="43"/>
      <c r="Z194" s="44"/>
      <c r="AA194" s="45"/>
      <c r="AB194" s="43"/>
      <c r="AC194" s="44"/>
      <c r="AD194" s="45"/>
      <c r="AE194" s="830"/>
      <c r="AF194" s="18"/>
      <c r="AG194" s="19"/>
      <c r="AH194" s="18"/>
      <c r="AI194" s="30"/>
      <c r="AJ194" s="326"/>
      <c r="AK194" s="300"/>
      <c r="AL194" s="307">
        <f t="shared" si="2"/>
        <v>28</v>
      </c>
      <c r="AS194" s="300"/>
      <c r="AT194" s="300"/>
    </row>
    <row r="195" spans="1:46" ht="13.5" customHeight="1">
      <c r="A195" s="7">
        <v>189</v>
      </c>
      <c r="B195" s="324">
        <v>32</v>
      </c>
      <c r="C195" s="473" t="s">
        <v>414</v>
      </c>
      <c r="D195" s="232" t="str">
        <f>VLOOKUP(C195,$C$564:$I$2155,2,0)</f>
        <v>LWSM Knurów</v>
      </c>
      <c r="E195" s="233" t="str">
        <f>VLOOKUP(C195,$C$564:$I$2155,3,0)</f>
        <v>s</v>
      </c>
      <c r="F195" s="233">
        <f>VLOOKUP(C195,$C$564:$I$2155,4,0)</f>
        <v>4</v>
      </c>
      <c r="G195" s="472"/>
      <c r="H195" s="471">
        <f>AL195</f>
        <v>28</v>
      </c>
      <c r="I195" s="166">
        <f>SUM(G195:H195)</f>
        <v>28</v>
      </c>
      <c r="J195" s="171">
        <f>M195+P195</f>
        <v>1704</v>
      </c>
      <c r="K195" s="9">
        <f>N195+Q195</f>
        <v>19</v>
      </c>
      <c r="L195" s="172">
        <f>O195+R195</f>
        <v>6</v>
      </c>
      <c r="M195" s="163">
        <v>652</v>
      </c>
      <c r="N195" s="160">
        <v>11</v>
      </c>
      <c r="O195" s="161">
        <v>5</v>
      </c>
      <c r="P195" s="159">
        <v>1052</v>
      </c>
      <c r="Q195" s="160">
        <v>8</v>
      </c>
      <c r="R195" s="161">
        <v>1</v>
      </c>
      <c r="T195" s="18">
        <v>8</v>
      </c>
      <c r="U195" s="19" t="s">
        <v>1317</v>
      </c>
      <c r="V195" s="14">
        <v>12</v>
      </c>
      <c r="W195" s="15" t="s">
        <v>1323</v>
      </c>
      <c r="X195" s="771"/>
      <c r="Y195" s="43"/>
      <c r="Z195" s="44"/>
      <c r="AA195" s="45"/>
      <c r="AB195" s="43"/>
      <c r="AC195" s="44"/>
      <c r="AD195" s="45"/>
      <c r="AE195" s="828">
        <v>48</v>
      </c>
      <c r="AF195" s="16"/>
      <c r="AG195" s="17"/>
      <c r="AH195" s="16"/>
      <c r="AI195" s="334"/>
      <c r="AJ195" s="326"/>
      <c r="AK195" s="300"/>
      <c r="AL195" s="307">
        <f t="shared" si="2"/>
        <v>28</v>
      </c>
      <c r="AS195" s="300"/>
      <c r="AT195" s="300"/>
    </row>
    <row r="196" spans="1:46" ht="13.5" customHeight="1">
      <c r="A196" s="6">
        <v>190</v>
      </c>
      <c r="B196" s="324">
        <v>216</v>
      </c>
      <c r="C196" s="474" t="s">
        <v>1414</v>
      </c>
      <c r="D196" s="232" t="str">
        <f>VLOOKUP(C196,$C$564:$I$2155,2,0)</f>
        <v>OSP Lędziny</v>
      </c>
      <c r="E196" s="233" t="str">
        <f>VLOOKUP(C196,$C$564:$I$2155,3,0)</f>
        <v>k</v>
      </c>
      <c r="F196" s="233">
        <f>VLOOKUP(C196,$C$564:$I$2155,4,0)</f>
        <v>2</v>
      </c>
      <c r="G196" s="472"/>
      <c r="H196" s="471">
        <f>AL196</f>
        <v>28</v>
      </c>
      <c r="I196" s="166">
        <f>SUM(G196:H196)</f>
        <v>28</v>
      </c>
      <c r="J196" s="171">
        <f>M196+P196</f>
        <v>1701</v>
      </c>
      <c r="K196" s="9">
        <f>N196+Q196</f>
        <v>16</v>
      </c>
      <c r="L196" s="172">
        <f>O196+R196</f>
        <v>3</v>
      </c>
      <c r="M196" s="163">
        <v>938</v>
      </c>
      <c r="N196" s="160">
        <v>8</v>
      </c>
      <c r="O196" s="161">
        <v>1</v>
      </c>
      <c r="P196" s="159">
        <v>763</v>
      </c>
      <c r="Q196" s="160">
        <v>8</v>
      </c>
      <c r="R196" s="161">
        <v>2</v>
      </c>
      <c r="T196" s="18">
        <v>54</v>
      </c>
      <c r="U196" s="19" t="s">
        <v>1317</v>
      </c>
      <c r="V196" s="14">
        <v>58</v>
      </c>
      <c r="W196" s="15" t="s">
        <v>1323</v>
      </c>
      <c r="X196" s="42"/>
      <c r="Y196" s="43"/>
      <c r="Z196" s="44"/>
      <c r="AA196" s="45"/>
      <c r="AB196" s="43"/>
      <c r="AC196" s="44"/>
      <c r="AD196" s="45"/>
      <c r="AE196" s="829"/>
      <c r="AF196" s="12"/>
      <c r="AG196" s="13"/>
      <c r="AH196" s="28"/>
      <c r="AI196" s="29"/>
      <c r="AJ196" s="326"/>
      <c r="AK196" s="300"/>
      <c r="AL196" s="307">
        <f t="shared" si="2"/>
        <v>28</v>
      </c>
      <c r="AS196" s="300"/>
      <c r="AT196" s="300"/>
    </row>
    <row r="197" spans="1:46" ht="13.5" customHeight="1">
      <c r="A197" s="7">
        <v>191</v>
      </c>
      <c r="B197" s="324">
        <v>271</v>
      </c>
      <c r="C197" s="803" t="s">
        <v>543</v>
      </c>
      <c r="D197" s="232" t="str">
        <f>VLOOKUP(C197,$C$564:$I$2155,2,0)</f>
        <v>SK BARBARA Chorzów</v>
      </c>
      <c r="E197" s="233" t="str">
        <f>VLOOKUP(C197,$C$564:$I$2155,3,0)</f>
        <v>m</v>
      </c>
      <c r="F197" s="233">
        <f>VLOOKUP(C197,$C$564:$I$2155,4,0)</f>
        <v>1</v>
      </c>
      <c r="G197" s="472"/>
      <c r="H197" s="471">
        <f>AL197</f>
        <v>26</v>
      </c>
      <c r="I197" s="166">
        <f>SUM(G197:H197)</f>
        <v>26</v>
      </c>
      <c r="J197" s="171">
        <f>M197+P197</f>
        <v>1698</v>
      </c>
      <c r="K197" s="9">
        <f>N197+Q197</f>
        <v>15</v>
      </c>
      <c r="L197" s="172">
        <f>O197+R197</f>
        <v>3</v>
      </c>
      <c r="M197" s="163">
        <v>752</v>
      </c>
      <c r="N197" s="160">
        <v>6</v>
      </c>
      <c r="O197" s="161">
        <v>0</v>
      </c>
      <c r="P197" s="159">
        <v>946</v>
      </c>
      <c r="Q197" s="160">
        <v>9</v>
      </c>
      <c r="R197" s="161">
        <v>3</v>
      </c>
      <c r="T197" s="10">
        <v>68</v>
      </c>
      <c r="U197" s="11" t="s">
        <v>1311</v>
      </c>
      <c r="V197" s="31">
        <v>71</v>
      </c>
      <c r="W197" s="32" t="s">
        <v>1317</v>
      </c>
      <c r="X197" s="771"/>
      <c r="Y197" s="43"/>
      <c r="Z197" s="44"/>
      <c r="AA197" s="45"/>
      <c r="AB197" s="43"/>
      <c r="AC197" s="44"/>
      <c r="AD197" s="45"/>
      <c r="AE197" s="829"/>
      <c r="AF197" s="10"/>
      <c r="AG197" s="11"/>
      <c r="AH197" s="31"/>
      <c r="AI197" s="32"/>
      <c r="AJ197" s="326"/>
      <c r="AK197" s="300"/>
      <c r="AL197" s="307">
        <f t="shared" si="2"/>
        <v>26</v>
      </c>
      <c r="AS197" s="300"/>
      <c r="AT197" s="300"/>
    </row>
    <row r="198" spans="1:46" ht="13.5" customHeight="1">
      <c r="A198" s="7">
        <v>192</v>
      </c>
      <c r="B198" s="324">
        <v>52</v>
      </c>
      <c r="C198" s="473" t="s">
        <v>480</v>
      </c>
      <c r="D198" s="232" t="str">
        <f>VLOOKUP(C198,$C$564:$I$2155,2,0)</f>
        <v>POKÓJ Ruda Śl.</v>
      </c>
      <c r="E198" s="233" t="str">
        <f>VLOOKUP(C198,$C$564:$I$2155,3,0)</f>
        <v>s</v>
      </c>
      <c r="F198" s="233">
        <f>VLOOKUP(C198,$C$564:$I$2155,4,0)</f>
        <v>4</v>
      </c>
      <c r="G198" s="472"/>
      <c r="H198" s="471">
        <f>AL198</f>
        <v>26</v>
      </c>
      <c r="I198" s="166">
        <f>SUM(G198:H198)</f>
        <v>26</v>
      </c>
      <c r="J198" s="171">
        <f>M198+P198</f>
        <v>1696</v>
      </c>
      <c r="K198" s="9">
        <f>N198+Q198</f>
        <v>18</v>
      </c>
      <c r="L198" s="172">
        <f>O198+R198</f>
        <v>3</v>
      </c>
      <c r="M198" s="163">
        <v>1025</v>
      </c>
      <c r="N198" s="160">
        <v>12</v>
      </c>
      <c r="O198" s="161">
        <v>2</v>
      </c>
      <c r="P198" s="159">
        <v>671</v>
      </c>
      <c r="Q198" s="160">
        <v>6</v>
      </c>
      <c r="R198" s="161">
        <v>1</v>
      </c>
      <c r="T198" s="18">
        <v>13</v>
      </c>
      <c r="U198" s="19" t="s">
        <v>1317</v>
      </c>
      <c r="V198" s="18">
        <v>17</v>
      </c>
      <c r="W198" s="30" t="s">
        <v>1323</v>
      </c>
      <c r="X198" s="771"/>
      <c r="Y198" s="43"/>
      <c r="Z198" s="44"/>
      <c r="AA198" s="45"/>
      <c r="AB198" s="43"/>
      <c r="AC198" s="44"/>
      <c r="AD198" s="45"/>
      <c r="AE198" s="830"/>
      <c r="AF198" s="18"/>
      <c r="AG198" s="19"/>
      <c r="AH198" s="14"/>
      <c r="AI198" s="15"/>
      <c r="AJ198" s="326"/>
      <c r="AK198" s="300"/>
      <c r="AL198" s="307">
        <f t="shared" si="2"/>
        <v>26</v>
      </c>
      <c r="AS198" s="300"/>
      <c r="AT198" s="300"/>
    </row>
    <row r="199" spans="1:46" ht="13.5" customHeight="1">
      <c r="A199" s="6">
        <v>193</v>
      </c>
      <c r="B199" s="324">
        <v>51</v>
      </c>
      <c r="C199" s="798" t="s">
        <v>1389</v>
      </c>
      <c r="D199" s="232" t="str">
        <f>VLOOKUP(C199,$C$564:$I$2155,2,0)</f>
        <v>SOKÓŁ Imielin</v>
      </c>
      <c r="E199" s="233" t="str">
        <f>VLOOKUP(C199,$C$564:$I$2155,3,0)</f>
        <v>m</v>
      </c>
      <c r="F199" s="233">
        <f>VLOOKUP(C199,$C$564:$I$2155,4,0)</f>
        <v>1</v>
      </c>
      <c r="G199" s="472"/>
      <c r="H199" s="471">
        <f>AL199</f>
        <v>26</v>
      </c>
      <c r="I199" s="166">
        <f>SUM(G199:H199)</f>
        <v>26</v>
      </c>
      <c r="J199" s="171">
        <f>M199+P199</f>
        <v>1695</v>
      </c>
      <c r="K199" s="9">
        <f>N199+Q199</f>
        <v>19</v>
      </c>
      <c r="L199" s="172">
        <f>O199+R199</f>
        <v>5</v>
      </c>
      <c r="M199" s="163">
        <v>1226</v>
      </c>
      <c r="N199" s="160">
        <v>12</v>
      </c>
      <c r="O199" s="161">
        <v>2</v>
      </c>
      <c r="P199" s="159">
        <v>469</v>
      </c>
      <c r="Q199" s="160">
        <v>7</v>
      </c>
      <c r="R199" s="161">
        <v>3</v>
      </c>
      <c r="S199" s="41"/>
      <c r="T199" s="10">
        <v>13</v>
      </c>
      <c r="U199" s="11" t="s">
        <v>1311</v>
      </c>
      <c r="V199" s="31">
        <v>16</v>
      </c>
      <c r="W199" s="32" t="s">
        <v>1317</v>
      </c>
      <c r="X199" s="771"/>
      <c r="Y199" s="43"/>
      <c r="Z199" s="44"/>
      <c r="AA199" s="45"/>
      <c r="AB199" s="43"/>
      <c r="AC199" s="44"/>
      <c r="AD199" s="45"/>
      <c r="AE199" s="828">
        <v>49</v>
      </c>
      <c r="AF199" s="16"/>
      <c r="AG199" s="17"/>
      <c r="AH199" s="16"/>
      <c r="AI199" s="334"/>
      <c r="AJ199" s="326"/>
      <c r="AK199" s="300"/>
      <c r="AL199" s="307">
        <f t="shared" si="2"/>
        <v>26</v>
      </c>
      <c r="AS199" s="300"/>
      <c r="AT199" s="300"/>
    </row>
    <row r="200" spans="1:46" ht="13.5" customHeight="1">
      <c r="A200" s="7">
        <v>194</v>
      </c>
      <c r="B200" s="324">
        <v>197</v>
      </c>
      <c r="C200" s="475" t="s">
        <v>118</v>
      </c>
      <c r="D200" s="232" t="str">
        <f>VLOOKUP(C200,$C$564:$I$2155,2,0)</f>
        <v>LKS FORTECA Świerklany</v>
      </c>
      <c r="E200" s="233" t="str">
        <f>VLOOKUP(C200,$C$564:$I$2155,3,0)</f>
        <v>k-s</v>
      </c>
      <c r="F200" s="233">
        <f>VLOOKUP(C200,$C$564:$I$2155,4,0)</f>
        <v>3</v>
      </c>
      <c r="G200" s="163"/>
      <c r="H200" s="471">
        <f>AL200</f>
        <v>26</v>
      </c>
      <c r="I200" s="166">
        <f>SUM(G200:H200)</f>
        <v>26</v>
      </c>
      <c r="J200" s="171">
        <f>M200+P200</f>
        <v>1695</v>
      </c>
      <c r="K200" s="9">
        <f>N200+Q200</f>
        <v>17</v>
      </c>
      <c r="L200" s="172">
        <f>O200+R200</f>
        <v>3</v>
      </c>
      <c r="M200" s="163">
        <v>799</v>
      </c>
      <c r="N200" s="160">
        <v>9</v>
      </c>
      <c r="O200" s="161">
        <v>2</v>
      </c>
      <c r="P200" s="159">
        <v>896</v>
      </c>
      <c r="Q200" s="160">
        <v>8</v>
      </c>
      <c r="R200" s="161">
        <v>1</v>
      </c>
      <c r="T200" s="16">
        <v>50</v>
      </c>
      <c r="U200" s="17" t="s">
        <v>1323</v>
      </c>
      <c r="V200" s="16">
        <v>51</v>
      </c>
      <c r="W200" s="334" t="s">
        <v>1318</v>
      </c>
      <c r="X200" s="771"/>
      <c r="Y200" s="43"/>
      <c r="Z200" s="44"/>
      <c r="AA200" s="45"/>
      <c r="AB200" s="43"/>
      <c r="AC200" s="44"/>
      <c r="AD200" s="45"/>
      <c r="AE200" s="829"/>
      <c r="AF200" s="12"/>
      <c r="AG200" s="13"/>
      <c r="AH200" s="28"/>
      <c r="AI200" s="29"/>
      <c r="AJ200" s="326"/>
      <c r="AK200" s="300"/>
      <c r="AL200" s="307">
        <f t="shared" si="2"/>
        <v>26</v>
      </c>
      <c r="AS200" s="300"/>
      <c r="AT200" s="300"/>
    </row>
    <row r="201" spans="1:46" ht="13.5" customHeight="1">
      <c r="A201" s="7">
        <v>195</v>
      </c>
      <c r="B201" s="324">
        <v>243</v>
      </c>
      <c r="C201" s="798" t="s">
        <v>74</v>
      </c>
      <c r="D201" s="232" t="str">
        <f>VLOOKUP(C201,$C$564:$I$2155,2,0)</f>
        <v>BOMBAJKA Klimzowiec Chorzów</v>
      </c>
      <c r="E201" s="233" t="str">
        <f>VLOOKUP(C201,$C$564:$I$2155,3,0)</f>
        <v>m</v>
      </c>
      <c r="F201" s="233">
        <f>VLOOKUP(C201,$C$564:$I$2155,4,0)</f>
        <v>1</v>
      </c>
      <c r="G201" s="472"/>
      <c r="H201" s="471">
        <f>AL201</f>
        <v>26</v>
      </c>
      <c r="I201" s="166">
        <f>SUM(G201:H201)</f>
        <v>26</v>
      </c>
      <c r="J201" s="171">
        <f>M201+P201</f>
        <v>1694</v>
      </c>
      <c r="K201" s="9">
        <f>N201+Q201</f>
        <v>22</v>
      </c>
      <c r="L201" s="172">
        <f>O201+R201</f>
        <v>8</v>
      </c>
      <c r="M201" s="163">
        <v>1053</v>
      </c>
      <c r="N201" s="160">
        <v>12</v>
      </c>
      <c r="O201" s="161">
        <v>3</v>
      </c>
      <c r="P201" s="159">
        <v>641</v>
      </c>
      <c r="Q201" s="160">
        <v>10</v>
      </c>
      <c r="R201" s="161">
        <v>5</v>
      </c>
      <c r="T201" s="10">
        <v>61</v>
      </c>
      <c r="U201" s="11" t="s">
        <v>1311</v>
      </c>
      <c r="V201" s="31">
        <v>64</v>
      </c>
      <c r="W201" s="32" t="s">
        <v>1317</v>
      </c>
      <c r="X201" s="771"/>
      <c r="Y201" s="43"/>
      <c r="Z201" s="44"/>
      <c r="AA201" s="45"/>
      <c r="AB201" s="43"/>
      <c r="AC201" s="44"/>
      <c r="AD201" s="45"/>
      <c r="AE201" s="829"/>
      <c r="AF201" s="10"/>
      <c r="AG201" s="11"/>
      <c r="AH201" s="31"/>
      <c r="AI201" s="32"/>
      <c r="AJ201" s="326"/>
      <c r="AK201" s="300"/>
      <c r="AL201" s="307">
        <f t="shared" ref="AL201:AL264" si="3">IF(J201&gt;=1,VLOOKUP(J201,$AM$7:$AQ$81,5),0)</f>
        <v>26</v>
      </c>
      <c r="AS201" s="300"/>
      <c r="AT201" s="300"/>
    </row>
    <row r="202" spans="1:46" ht="13.5" customHeight="1">
      <c r="A202" s="6">
        <v>196</v>
      </c>
      <c r="B202" s="324">
        <v>1</v>
      </c>
      <c r="C202" s="475" t="s">
        <v>821</v>
      </c>
      <c r="D202" s="232" t="str">
        <f>VLOOKUP(C202,$C$564:$I$2155,2,0)</f>
        <v>KS GÓRNIK Boguszowice</v>
      </c>
      <c r="E202" s="233" t="str">
        <f>VLOOKUP(C202,$C$564:$I$2155,3,0)</f>
        <v>s</v>
      </c>
      <c r="F202" s="233">
        <f>VLOOKUP(C202,$C$564:$I$2155,4,0)</f>
        <v>3</v>
      </c>
      <c r="G202" s="472"/>
      <c r="H202" s="471">
        <f>AL202</f>
        <v>26</v>
      </c>
      <c r="I202" s="166">
        <f>SUM(G202:H202)</f>
        <v>26</v>
      </c>
      <c r="J202" s="171">
        <f>M202+P202</f>
        <v>1691</v>
      </c>
      <c r="K202" s="9">
        <f>N202+Q202</f>
        <v>21</v>
      </c>
      <c r="L202" s="172">
        <f>O202+R202</f>
        <v>6</v>
      </c>
      <c r="M202" s="163">
        <v>1147</v>
      </c>
      <c r="N202" s="160">
        <v>13</v>
      </c>
      <c r="O202" s="161">
        <v>1</v>
      </c>
      <c r="P202" s="159">
        <v>544</v>
      </c>
      <c r="Q202" s="160">
        <v>8</v>
      </c>
      <c r="R202" s="161">
        <v>5</v>
      </c>
      <c r="S202" s="41"/>
      <c r="T202" s="16">
        <v>1</v>
      </c>
      <c r="U202" s="17" t="s">
        <v>1323</v>
      </c>
      <c r="V202" s="16">
        <v>2</v>
      </c>
      <c r="W202" s="334" t="s">
        <v>1318</v>
      </c>
      <c r="X202" s="42"/>
      <c r="Y202" s="43"/>
      <c r="Z202" s="44"/>
      <c r="AA202" s="45"/>
      <c r="AB202" s="43"/>
      <c r="AC202" s="44"/>
      <c r="AD202" s="45"/>
      <c r="AE202" s="830"/>
      <c r="AF202" s="18"/>
      <c r="AG202" s="19"/>
      <c r="AH202" s="18"/>
      <c r="AI202" s="30"/>
      <c r="AJ202" s="326"/>
      <c r="AK202" s="300"/>
      <c r="AL202" s="307">
        <f t="shared" si="3"/>
        <v>26</v>
      </c>
      <c r="AS202" s="300"/>
      <c r="AT202" s="300"/>
    </row>
    <row r="203" spans="1:46" ht="13.5" customHeight="1">
      <c r="A203" s="7">
        <v>197</v>
      </c>
      <c r="B203" s="324">
        <v>316</v>
      </c>
      <c r="C203" s="474" t="s">
        <v>792</v>
      </c>
      <c r="D203" s="232" t="str">
        <f>VLOOKUP(C203,$C$564:$I$2155,2,0)</f>
        <v>STAL Chełm Śl.</v>
      </c>
      <c r="E203" s="233" t="str">
        <f>VLOOKUP(C203,$C$564:$I$2155,3,0)</f>
        <v>m</v>
      </c>
      <c r="F203" s="233">
        <f>VLOOKUP(C203,$C$564:$I$2155,4,0)</f>
        <v>2</v>
      </c>
      <c r="G203" s="472"/>
      <c r="H203" s="471">
        <f>AL203</f>
        <v>26</v>
      </c>
      <c r="I203" s="166">
        <f>SUM(G203:H203)</f>
        <v>26</v>
      </c>
      <c r="J203" s="171">
        <f>M203+P203</f>
        <v>1681</v>
      </c>
      <c r="K203" s="9">
        <f>N203+Q203</f>
        <v>19</v>
      </c>
      <c r="L203" s="172">
        <f>O203+R203</f>
        <v>5</v>
      </c>
      <c r="M203" s="163">
        <v>965</v>
      </c>
      <c r="N203" s="160">
        <v>10</v>
      </c>
      <c r="O203" s="161">
        <v>2</v>
      </c>
      <c r="P203" s="159">
        <v>716</v>
      </c>
      <c r="Q203" s="160">
        <v>9</v>
      </c>
      <c r="R203" s="161">
        <v>3</v>
      </c>
      <c r="T203" s="18">
        <v>79</v>
      </c>
      <c r="U203" s="19" t="s">
        <v>1317</v>
      </c>
      <c r="V203" s="18">
        <v>3</v>
      </c>
      <c r="W203" s="30" t="s">
        <v>1323</v>
      </c>
      <c r="X203" s="42"/>
      <c r="Y203" s="43"/>
      <c r="Z203" s="44"/>
      <c r="AA203" s="45"/>
      <c r="AB203" s="43"/>
      <c r="AC203" s="44"/>
      <c r="AD203" s="45"/>
      <c r="AE203" s="828">
        <v>50</v>
      </c>
      <c r="AF203" s="16"/>
      <c r="AG203" s="17"/>
      <c r="AH203" s="16"/>
      <c r="AI203" s="334"/>
      <c r="AJ203" s="326"/>
      <c r="AK203" s="300"/>
      <c r="AL203" s="307">
        <f t="shared" si="3"/>
        <v>26</v>
      </c>
      <c r="AS203" s="300"/>
      <c r="AT203" s="300"/>
    </row>
    <row r="204" spans="1:46" ht="13.5" customHeight="1">
      <c r="A204" s="7">
        <v>198</v>
      </c>
      <c r="B204" s="324">
        <v>127</v>
      </c>
      <c r="C204" s="801" t="s">
        <v>246</v>
      </c>
      <c r="D204" s="232" t="str">
        <f>VLOOKUP(C204,$C$564:$I$2155,2,0)</f>
        <v>06 KLEOFAS Katowice</v>
      </c>
      <c r="E204" s="233" t="str">
        <f>VLOOKUP(C204,$C$564:$I$2155,3,0)</f>
        <v>m</v>
      </c>
      <c r="F204" s="233">
        <f>VLOOKUP(C204,$C$564:$I$2155,4,0)</f>
        <v>1</v>
      </c>
      <c r="G204" s="472"/>
      <c r="H204" s="471">
        <f>AL204</f>
        <v>26</v>
      </c>
      <c r="I204" s="166">
        <f>SUM(G204:H204)</f>
        <v>26</v>
      </c>
      <c r="J204" s="171">
        <f>M204+P204</f>
        <v>1679</v>
      </c>
      <c r="K204" s="9">
        <f>N204+Q204</f>
        <v>20</v>
      </c>
      <c r="L204" s="172">
        <f>O204+R204</f>
        <v>4</v>
      </c>
      <c r="M204" s="163">
        <v>1221</v>
      </c>
      <c r="N204" s="160">
        <v>11</v>
      </c>
      <c r="O204" s="161">
        <v>0</v>
      </c>
      <c r="P204" s="159">
        <v>458</v>
      </c>
      <c r="Q204" s="160">
        <v>9</v>
      </c>
      <c r="R204" s="161">
        <v>4</v>
      </c>
      <c r="T204" s="10">
        <v>32</v>
      </c>
      <c r="U204" s="11" t="s">
        <v>1311</v>
      </c>
      <c r="V204" s="31">
        <v>35</v>
      </c>
      <c r="W204" s="32" t="s">
        <v>1317</v>
      </c>
      <c r="X204" s="771"/>
      <c r="Y204" s="43"/>
      <c r="Z204" s="44"/>
      <c r="AA204" s="45"/>
      <c r="AB204" s="43"/>
      <c r="AC204" s="44"/>
      <c r="AD204" s="45"/>
      <c r="AE204" s="829"/>
      <c r="AF204" s="12"/>
      <c r="AG204" s="13"/>
      <c r="AH204" s="28"/>
      <c r="AI204" s="29"/>
      <c r="AJ204" s="326"/>
      <c r="AK204" s="300"/>
      <c r="AL204" s="307">
        <f t="shared" si="3"/>
        <v>26</v>
      </c>
      <c r="AS204" s="300"/>
      <c r="AT204" s="300"/>
    </row>
    <row r="205" spans="1:46" ht="13.5" customHeight="1">
      <c r="A205" s="6">
        <v>199</v>
      </c>
      <c r="B205" s="324">
        <v>264</v>
      </c>
      <c r="C205" s="473" t="s">
        <v>475</v>
      </c>
      <c r="D205" s="232" t="str">
        <f>VLOOKUP(C205,$C$564:$I$2155,2,0)</f>
        <v>NADWIŚLAN Góra</v>
      </c>
      <c r="E205" s="233" t="str">
        <f>VLOOKUP(C205,$C$564:$I$2155,3,0)</f>
        <v>m</v>
      </c>
      <c r="F205" s="233">
        <f>VLOOKUP(C205,$C$564:$I$2155,4,0)</f>
        <v>2</v>
      </c>
      <c r="G205" s="163"/>
      <c r="H205" s="471">
        <f>AL205</f>
        <v>26</v>
      </c>
      <c r="I205" s="166">
        <f>SUM(G205:H205)</f>
        <v>26</v>
      </c>
      <c r="J205" s="171">
        <f>M205+P205</f>
        <v>1676</v>
      </c>
      <c r="K205" s="9">
        <f>N205+Q205</f>
        <v>21</v>
      </c>
      <c r="L205" s="172">
        <f>O205+R205</f>
        <v>3</v>
      </c>
      <c r="M205" s="163">
        <v>711</v>
      </c>
      <c r="N205" s="160">
        <v>9</v>
      </c>
      <c r="O205" s="161">
        <v>2</v>
      </c>
      <c r="P205" s="159">
        <v>965</v>
      </c>
      <c r="Q205" s="160">
        <v>12</v>
      </c>
      <c r="R205" s="161">
        <v>1</v>
      </c>
      <c r="T205" s="18">
        <v>66</v>
      </c>
      <c r="U205" s="19" t="s">
        <v>1317</v>
      </c>
      <c r="V205" s="14">
        <v>70</v>
      </c>
      <c r="W205" s="15" t="s">
        <v>1323</v>
      </c>
      <c r="X205" s="42"/>
      <c r="Y205" s="43"/>
      <c r="Z205" s="44"/>
      <c r="AA205" s="45"/>
      <c r="AB205" s="43"/>
      <c r="AC205" s="44"/>
      <c r="AD205" s="45"/>
      <c r="AE205" s="829"/>
      <c r="AF205" s="10"/>
      <c r="AG205" s="11"/>
      <c r="AH205" s="31"/>
      <c r="AI205" s="32"/>
      <c r="AJ205" s="326"/>
      <c r="AK205" s="300"/>
      <c r="AL205" s="307">
        <f t="shared" si="3"/>
        <v>26</v>
      </c>
      <c r="AS205" s="300"/>
      <c r="AT205" s="300"/>
    </row>
    <row r="206" spans="1:46" ht="13.5" customHeight="1">
      <c r="A206" s="7">
        <v>200</v>
      </c>
      <c r="B206" s="324">
        <v>23</v>
      </c>
      <c r="C206" s="798" t="s">
        <v>509</v>
      </c>
      <c r="D206" s="232" t="str">
        <f>VLOOKUP(C206,$C$564:$I$2155,2,0)</f>
        <v>AMICUS KWK STASZIC Katowice</v>
      </c>
      <c r="E206" s="233" t="str">
        <f>VLOOKUP(C206,$C$564:$I$2155,3,0)</f>
        <v>k</v>
      </c>
      <c r="F206" s="233">
        <f>VLOOKUP(C206,$C$564:$I$2155,4,0)</f>
        <v>1</v>
      </c>
      <c r="G206" s="472"/>
      <c r="H206" s="471">
        <f>AL206</f>
        <v>26</v>
      </c>
      <c r="I206" s="166">
        <f>SUM(G206:H206)</f>
        <v>26</v>
      </c>
      <c r="J206" s="171">
        <f>M206+P206</f>
        <v>1671</v>
      </c>
      <c r="K206" s="9">
        <f>N206+Q206</f>
        <v>18</v>
      </c>
      <c r="L206" s="172">
        <f>O206+R206</f>
        <v>4</v>
      </c>
      <c r="M206" s="163">
        <v>972</v>
      </c>
      <c r="N206" s="160">
        <v>10</v>
      </c>
      <c r="O206" s="161">
        <v>2</v>
      </c>
      <c r="P206" s="159">
        <v>699</v>
      </c>
      <c r="Q206" s="160">
        <v>8</v>
      </c>
      <c r="R206" s="161">
        <v>2</v>
      </c>
      <c r="T206" s="10">
        <v>6</v>
      </c>
      <c r="U206" s="11" t="s">
        <v>1311</v>
      </c>
      <c r="V206" s="31">
        <v>9</v>
      </c>
      <c r="W206" s="32" t="s">
        <v>1317</v>
      </c>
      <c r="X206" s="771"/>
      <c r="Y206" s="43"/>
      <c r="Z206" s="44"/>
      <c r="AA206" s="45"/>
      <c r="AB206" s="43"/>
      <c r="AC206" s="44"/>
      <c r="AD206" s="45"/>
      <c r="AE206" s="830"/>
      <c r="AF206" s="18"/>
      <c r="AG206" s="19"/>
      <c r="AH206" s="14"/>
      <c r="AI206" s="15"/>
      <c r="AJ206" s="326"/>
      <c r="AK206" s="300"/>
      <c r="AL206" s="307">
        <f t="shared" si="3"/>
        <v>26</v>
      </c>
      <c r="AS206" s="300"/>
      <c r="AT206" s="300"/>
    </row>
    <row r="207" spans="1:46" ht="13.5" customHeight="1">
      <c r="A207" s="7">
        <v>201</v>
      </c>
      <c r="B207" s="324">
        <v>205</v>
      </c>
      <c r="C207" s="475" t="s">
        <v>63</v>
      </c>
      <c r="D207" s="232" t="str">
        <f>VLOOKUP(C207,$C$564:$I$2155,2,0)</f>
        <v>WALET Pawłowice</v>
      </c>
      <c r="E207" s="233" t="str">
        <f>VLOOKUP(C207,$C$564:$I$2155,3,0)</f>
        <v>s</v>
      </c>
      <c r="F207" s="233">
        <f>VLOOKUP(C207,$C$564:$I$2155,4,0)</f>
        <v>3</v>
      </c>
      <c r="G207" s="472"/>
      <c r="H207" s="471">
        <f>AL207</f>
        <v>26</v>
      </c>
      <c r="I207" s="166">
        <f>SUM(G207:H207)</f>
        <v>26</v>
      </c>
      <c r="J207" s="171">
        <f>M207+P207</f>
        <v>1660</v>
      </c>
      <c r="K207" s="9">
        <f>N207+Q207</f>
        <v>17</v>
      </c>
      <c r="L207" s="172">
        <f>O207+R207</f>
        <v>6</v>
      </c>
      <c r="M207" s="163">
        <v>632</v>
      </c>
      <c r="N207" s="160">
        <v>10</v>
      </c>
      <c r="O207" s="161">
        <v>5</v>
      </c>
      <c r="P207" s="159">
        <v>1028</v>
      </c>
      <c r="Q207" s="160">
        <v>7</v>
      </c>
      <c r="R207" s="161">
        <v>1</v>
      </c>
      <c r="T207" s="16">
        <v>52</v>
      </c>
      <c r="U207" s="17" t="s">
        <v>1323</v>
      </c>
      <c r="V207" s="16">
        <v>53</v>
      </c>
      <c r="W207" s="334" t="s">
        <v>1318</v>
      </c>
      <c r="X207" s="42"/>
      <c r="Y207" s="43"/>
      <c r="Z207" s="44"/>
      <c r="AA207" s="45"/>
      <c r="AB207" s="43"/>
      <c r="AC207" s="44"/>
      <c r="AD207" s="45"/>
      <c r="AE207" s="828">
        <v>51</v>
      </c>
      <c r="AF207" s="16"/>
      <c r="AG207" s="17"/>
      <c r="AH207" s="16"/>
      <c r="AI207" s="334"/>
      <c r="AJ207" s="326"/>
      <c r="AK207" s="300"/>
      <c r="AL207" s="307">
        <f t="shared" si="3"/>
        <v>26</v>
      </c>
      <c r="AS207" s="300"/>
      <c r="AT207" s="300"/>
    </row>
    <row r="208" spans="1:46" ht="13.5" customHeight="1">
      <c r="A208" s="6">
        <v>202</v>
      </c>
      <c r="B208" s="324">
        <v>66</v>
      </c>
      <c r="C208" s="798" t="s">
        <v>1027</v>
      </c>
      <c r="D208" s="232" t="str">
        <f>VLOOKUP(C208,$C$564:$I$2155,2,0)</f>
        <v>LKS Mechanik Kochcice</v>
      </c>
      <c r="E208" s="233" t="str">
        <f>VLOOKUP(C208,$C$564:$I$2155,3,0)</f>
        <v>s</v>
      </c>
      <c r="F208" s="233">
        <f>VLOOKUP(C208,$C$564:$I$2155,4,0)</f>
        <v>5</v>
      </c>
      <c r="G208" s="472"/>
      <c r="H208" s="471">
        <f>AL208</f>
        <v>26</v>
      </c>
      <c r="I208" s="166">
        <f>SUM(G208:H208)</f>
        <v>26</v>
      </c>
      <c r="J208" s="171">
        <f>M208+P208</f>
        <v>1658</v>
      </c>
      <c r="K208" s="9">
        <f>N208+Q208</f>
        <v>14</v>
      </c>
      <c r="L208" s="172">
        <f>O208+R208</f>
        <v>2</v>
      </c>
      <c r="M208" s="163">
        <v>634</v>
      </c>
      <c r="N208" s="160">
        <v>6</v>
      </c>
      <c r="O208" s="161">
        <v>1</v>
      </c>
      <c r="P208" s="159">
        <v>1024</v>
      </c>
      <c r="Q208" s="160">
        <v>8</v>
      </c>
      <c r="R208" s="161">
        <v>1</v>
      </c>
      <c r="T208" s="12">
        <v>17</v>
      </c>
      <c r="U208" s="13" t="s">
        <v>1318</v>
      </c>
      <c r="V208" s="28">
        <v>19</v>
      </c>
      <c r="W208" s="29" t="s">
        <v>1311</v>
      </c>
      <c r="X208" s="771"/>
      <c r="Y208" s="43"/>
      <c r="Z208" s="44"/>
      <c r="AA208" s="45"/>
      <c r="AB208" s="43"/>
      <c r="AC208" s="44"/>
      <c r="AD208" s="45"/>
      <c r="AE208" s="829"/>
      <c r="AF208" s="12"/>
      <c r="AG208" s="13"/>
      <c r="AH208" s="28"/>
      <c r="AI208" s="29"/>
      <c r="AJ208" s="326"/>
      <c r="AK208" s="300"/>
      <c r="AL208" s="307">
        <f t="shared" si="3"/>
        <v>26</v>
      </c>
      <c r="AS208" s="300"/>
      <c r="AT208" s="300"/>
    </row>
    <row r="209" spans="1:46" ht="13.5" customHeight="1">
      <c r="A209" s="7">
        <v>203</v>
      </c>
      <c r="B209" s="324">
        <v>27</v>
      </c>
      <c r="C209" s="798" t="s">
        <v>628</v>
      </c>
      <c r="D209" s="232" t="str">
        <f>VLOOKUP(C209,$C$564:$I$2155,2,0)</f>
        <v>HUTNIK Miasteczko Śl.</v>
      </c>
      <c r="E209" s="233" t="str">
        <f>VLOOKUP(C209,$C$564:$I$2155,3,0)</f>
        <v>m</v>
      </c>
      <c r="F209" s="233">
        <f>VLOOKUP(C209,$C$564:$I$2155,4,0)</f>
        <v>1</v>
      </c>
      <c r="G209" s="163"/>
      <c r="H209" s="471">
        <f>AL209</f>
        <v>26</v>
      </c>
      <c r="I209" s="166">
        <f>SUM(G209:H209)</f>
        <v>26</v>
      </c>
      <c r="J209" s="171">
        <f>M209+P209</f>
        <v>1653</v>
      </c>
      <c r="K209" s="9">
        <f>N209+Q209</f>
        <v>25</v>
      </c>
      <c r="L209" s="172">
        <f>O209+R209</f>
        <v>8</v>
      </c>
      <c r="M209" s="163">
        <v>982</v>
      </c>
      <c r="N209" s="160">
        <v>12</v>
      </c>
      <c r="O209" s="161">
        <v>3</v>
      </c>
      <c r="P209" s="159">
        <v>671</v>
      </c>
      <c r="Q209" s="160">
        <v>13</v>
      </c>
      <c r="R209" s="161">
        <v>5</v>
      </c>
      <c r="T209" s="10">
        <v>7</v>
      </c>
      <c r="U209" s="11" t="s">
        <v>1311</v>
      </c>
      <c r="V209" s="31">
        <v>10</v>
      </c>
      <c r="W209" s="32" t="s">
        <v>1317</v>
      </c>
      <c r="X209" s="339"/>
      <c r="Y209" s="43"/>
      <c r="Z209" s="44"/>
      <c r="AA209" s="45"/>
      <c r="AB209" s="43"/>
      <c r="AC209" s="44"/>
      <c r="AD209" s="45"/>
      <c r="AE209" s="829"/>
      <c r="AF209" s="10"/>
      <c r="AG209" s="11"/>
      <c r="AH209" s="31"/>
      <c r="AI209" s="32"/>
      <c r="AJ209" s="326"/>
      <c r="AK209" s="300"/>
      <c r="AL209" s="307">
        <f t="shared" si="3"/>
        <v>26</v>
      </c>
      <c r="AS209" s="300"/>
      <c r="AT209" s="300"/>
    </row>
    <row r="210" spans="1:46" ht="13.5" customHeight="1">
      <c r="A210" s="7">
        <v>204</v>
      </c>
      <c r="B210" s="324">
        <v>115</v>
      </c>
      <c r="C210" s="798" t="s">
        <v>435</v>
      </c>
      <c r="D210" s="232" t="str">
        <f>VLOOKUP(C210,$C$564:$I$2155,2,0)</f>
        <v>SILESIA Tarnowskie Góry</v>
      </c>
      <c r="E210" s="233" t="str">
        <f>VLOOKUP(C210,$C$564:$I$2155,3,0)</f>
        <v>s</v>
      </c>
      <c r="F210" s="233">
        <f>VLOOKUP(C210,$C$564:$I$2155,4,0)</f>
        <v>1</v>
      </c>
      <c r="G210" s="163"/>
      <c r="H210" s="471">
        <f>AL210</f>
        <v>24</v>
      </c>
      <c r="I210" s="166">
        <f>SUM(G210:H210)</f>
        <v>24</v>
      </c>
      <c r="J210" s="171">
        <f>M210+P210</f>
        <v>1649</v>
      </c>
      <c r="K210" s="9">
        <f>N210+Q210</f>
        <v>26</v>
      </c>
      <c r="L210" s="172">
        <f>O210+R210</f>
        <v>9</v>
      </c>
      <c r="M210" s="163">
        <v>294</v>
      </c>
      <c r="N210" s="160">
        <v>13</v>
      </c>
      <c r="O210" s="161">
        <v>7</v>
      </c>
      <c r="P210" s="159">
        <v>1355</v>
      </c>
      <c r="Q210" s="160">
        <v>13</v>
      </c>
      <c r="R210" s="161">
        <v>2</v>
      </c>
      <c r="T210" s="10">
        <v>29</v>
      </c>
      <c r="U210" s="11" t="s">
        <v>1311</v>
      </c>
      <c r="V210" s="31">
        <v>32</v>
      </c>
      <c r="W210" s="32" t="s">
        <v>1317</v>
      </c>
      <c r="X210" s="771"/>
      <c r="Y210" s="43"/>
      <c r="Z210" s="44"/>
      <c r="AA210" s="45"/>
      <c r="AB210" s="43"/>
      <c r="AC210" s="44"/>
      <c r="AD210" s="45"/>
      <c r="AE210" s="830"/>
      <c r="AF210" s="18"/>
      <c r="AG210" s="19"/>
      <c r="AH210" s="18"/>
      <c r="AI210" s="30"/>
      <c r="AJ210" s="326"/>
      <c r="AK210" s="300"/>
      <c r="AL210" s="307">
        <f t="shared" si="3"/>
        <v>24</v>
      </c>
      <c r="AS210" s="300"/>
      <c r="AT210" s="300"/>
    </row>
    <row r="211" spans="1:46" ht="13.5" customHeight="1">
      <c r="A211" s="6">
        <v>205</v>
      </c>
      <c r="B211" s="324">
        <v>134</v>
      </c>
      <c r="C211" s="475" t="s">
        <v>431</v>
      </c>
      <c r="D211" s="232" t="str">
        <f>VLOOKUP(C211,$C$564:$I$2155,2,0)</f>
        <v>LECH Kędzierzyn-Koźle</v>
      </c>
      <c r="E211" s="233" t="str">
        <f>VLOOKUP(C211,$C$564:$I$2155,3,0)</f>
        <v>m</v>
      </c>
      <c r="F211" s="233">
        <f>VLOOKUP(C211,$C$564:$I$2155,4,0)</f>
        <v>5</v>
      </c>
      <c r="G211" s="163"/>
      <c r="H211" s="471">
        <f>AL211</f>
        <v>24</v>
      </c>
      <c r="I211" s="166">
        <f>SUM(G211:H211)</f>
        <v>24</v>
      </c>
      <c r="J211" s="171">
        <f>M211+P211</f>
        <v>1648</v>
      </c>
      <c r="K211" s="9">
        <f>N211+Q211</f>
        <v>21</v>
      </c>
      <c r="L211" s="172">
        <f>O211+R211</f>
        <v>8</v>
      </c>
      <c r="M211" s="163">
        <v>714</v>
      </c>
      <c r="N211" s="160">
        <v>8</v>
      </c>
      <c r="O211" s="161">
        <v>4</v>
      </c>
      <c r="P211" s="159">
        <v>934</v>
      </c>
      <c r="Q211" s="160">
        <v>13</v>
      </c>
      <c r="R211" s="161">
        <v>4</v>
      </c>
      <c r="T211" s="12">
        <v>34</v>
      </c>
      <c r="U211" s="13" t="s">
        <v>1318</v>
      </c>
      <c r="V211" s="28">
        <v>36</v>
      </c>
      <c r="W211" s="29" t="s">
        <v>1311</v>
      </c>
      <c r="X211" s="42"/>
      <c r="Y211" s="43"/>
      <c r="Z211" s="44"/>
      <c r="AA211" s="45"/>
      <c r="AB211" s="43"/>
      <c r="AC211" s="44"/>
      <c r="AD211" s="45"/>
      <c r="AE211" s="828">
        <v>52</v>
      </c>
      <c r="AF211" s="16"/>
      <c r="AG211" s="17"/>
      <c r="AH211" s="16"/>
      <c r="AI211" s="334"/>
      <c r="AJ211" s="326"/>
      <c r="AK211" s="300"/>
      <c r="AL211" s="307">
        <f t="shared" si="3"/>
        <v>24</v>
      </c>
      <c r="AS211" s="300"/>
      <c r="AT211" s="300"/>
    </row>
    <row r="212" spans="1:46" ht="13.5" customHeight="1">
      <c r="A212" s="7">
        <v>206</v>
      </c>
      <c r="B212" s="324">
        <v>11</v>
      </c>
      <c r="C212" s="798" t="s">
        <v>363</v>
      </c>
      <c r="D212" s="232" t="str">
        <f>VLOOKUP(C212,$C$564:$I$2155,2,0)</f>
        <v>AMICUS KWK STASZIC Katowice</v>
      </c>
      <c r="E212" s="233" t="str">
        <f>VLOOKUP(C212,$C$564:$I$2155,3,0)</f>
        <v>k-s</v>
      </c>
      <c r="F212" s="233">
        <f>VLOOKUP(C212,$C$564:$I$2155,4,0)</f>
        <v>1</v>
      </c>
      <c r="G212" s="472"/>
      <c r="H212" s="471">
        <f>AL212</f>
        <v>24</v>
      </c>
      <c r="I212" s="166">
        <f>SUM(G212:H212)</f>
        <v>24</v>
      </c>
      <c r="J212" s="171">
        <f>M212+P212</f>
        <v>1646</v>
      </c>
      <c r="K212" s="9">
        <f>N212+Q212</f>
        <v>19</v>
      </c>
      <c r="L212" s="172">
        <f>O212+R212</f>
        <v>5</v>
      </c>
      <c r="M212" s="163">
        <v>896</v>
      </c>
      <c r="N212" s="160">
        <v>11</v>
      </c>
      <c r="O212" s="161">
        <v>4</v>
      </c>
      <c r="P212" s="159">
        <v>750</v>
      </c>
      <c r="Q212" s="160">
        <v>8</v>
      </c>
      <c r="R212" s="161">
        <v>1</v>
      </c>
      <c r="T212" s="10">
        <v>3</v>
      </c>
      <c r="U212" s="11" t="s">
        <v>1311</v>
      </c>
      <c r="V212" s="31">
        <v>6</v>
      </c>
      <c r="W212" s="32" t="s">
        <v>1317</v>
      </c>
      <c r="X212" s="771"/>
      <c r="Y212" s="43"/>
      <c r="Z212" s="44"/>
      <c r="AA212" s="45"/>
      <c r="AB212" s="43"/>
      <c r="AC212" s="44"/>
      <c r="AD212" s="45"/>
      <c r="AE212" s="829"/>
      <c r="AF212" s="12"/>
      <c r="AG212" s="13"/>
      <c r="AH212" s="28"/>
      <c r="AI212" s="29"/>
      <c r="AJ212" s="326"/>
      <c r="AK212" s="300"/>
      <c r="AL212" s="307">
        <f t="shared" si="3"/>
        <v>24</v>
      </c>
      <c r="AS212" s="300"/>
      <c r="AT212" s="300"/>
    </row>
    <row r="213" spans="1:46" ht="13.5" customHeight="1">
      <c r="A213" s="7">
        <v>207</v>
      </c>
      <c r="B213" s="324">
        <v>319</v>
      </c>
      <c r="C213" s="473" t="s">
        <v>395</v>
      </c>
      <c r="D213" s="232" t="str">
        <f>VLOOKUP(C213,$C$564:$I$2155,2,0)</f>
        <v>LKS JEDNOŚĆ 32 Przyszowice</v>
      </c>
      <c r="E213" s="233" t="str">
        <f>VLOOKUP(C213,$C$564:$I$2155,3,0)</f>
        <v>s</v>
      </c>
      <c r="F213" s="233">
        <f>VLOOKUP(C213,$C$564:$I$2155,4,0)</f>
        <v>4</v>
      </c>
      <c r="G213" s="163"/>
      <c r="H213" s="471">
        <f>AL213</f>
        <v>24</v>
      </c>
      <c r="I213" s="166">
        <f>SUM(G213:H213)</f>
        <v>24</v>
      </c>
      <c r="J213" s="171">
        <f>M213+P213</f>
        <v>1630</v>
      </c>
      <c r="K213" s="9">
        <f>N213+Q213</f>
        <v>16</v>
      </c>
      <c r="L213" s="172">
        <f>O213+R213</f>
        <v>3</v>
      </c>
      <c r="M213" s="163">
        <v>499</v>
      </c>
      <c r="N213" s="160">
        <v>5</v>
      </c>
      <c r="O213" s="161">
        <v>2</v>
      </c>
      <c r="P213" s="159">
        <v>1131</v>
      </c>
      <c r="Q213" s="160">
        <v>11</v>
      </c>
      <c r="R213" s="161">
        <v>1</v>
      </c>
      <c r="T213" s="10">
        <v>80</v>
      </c>
      <c r="U213" s="11" t="s">
        <v>1311</v>
      </c>
      <c r="V213" s="31">
        <v>3</v>
      </c>
      <c r="W213" s="32" t="s">
        <v>1317</v>
      </c>
      <c r="X213" s="42"/>
      <c r="Y213" s="43"/>
      <c r="Z213" s="44"/>
      <c r="AA213" s="45"/>
      <c r="AB213" s="43"/>
      <c r="AC213" s="44"/>
      <c r="AD213" s="45"/>
      <c r="AE213" s="829"/>
      <c r="AF213" s="10"/>
      <c r="AG213" s="11"/>
      <c r="AH213" s="31"/>
      <c r="AI213" s="32"/>
      <c r="AJ213" s="326"/>
      <c r="AK213" s="300"/>
      <c r="AL213" s="307">
        <f t="shared" si="3"/>
        <v>24</v>
      </c>
      <c r="AS213" s="300"/>
      <c r="AT213" s="300"/>
    </row>
    <row r="214" spans="1:46" ht="13.5" customHeight="1">
      <c r="A214" s="6">
        <v>208</v>
      </c>
      <c r="B214" s="324">
        <v>301</v>
      </c>
      <c r="C214" s="473" t="s">
        <v>280</v>
      </c>
      <c r="D214" s="232" t="str">
        <f>VLOOKUP(C214,$C$564:$I$2155,2,0)</f>
        <v>TĘCZA Tychy</v>
      </c>
      <c r="E214" s="233" t="str">
        <f>VLOOKUP(C214,$C$564:$I$2155,3,0)</f>
        <v>s</v>
      </c>
      <c r="F214" s="233">
        <f>VLOOKUP(C214,$C$564:$I$2155,4,0)</f>
        <v>10</v>
      </c>
      <c r="G214" s="163"/>
      <c r="H214" s="471">
        <f>AL214</f>
        <v>24</v>
      </c>
      <c r="I214" s="166">
        <f>SUM(G214:H214)</f>
        <v>24</v>
      </c>
      <c r="J214" s="171">
        <f>M214+P214</f>
        <v>1626</v>
      </c>
      <c r="K214" s="9">
        <f>N214+Q214</f>
        <v>19</v>
      </c>
      <c r="L214" s="172">
        <f>O214+R214</f>
        <v>6</v>
      </c>
      <c r="M214" s="163">
        <v>1078</v>
      </c>
      <c r="N214" s="160">
        <v>9</v>
      </c>
      <c r="O214" s="161">
        <v>2</v>
      </c>
      <c r="P214" s="159">
        <v>548</v>
      </c>
      <c r="Q214" s="160">
        <v>10</v>
      </c>
      <c r="R214" s="161">
        <v>4</v>
      </c>
      <c r="T214" s="16">
        <v>76</v>
      </c>
      <c r="U214" s="17" t="s">
        <v>1323</v>
      </c>
      <c r="V214" s="16">
        <v>77</v>
      </c>
      <c r="W214" s="334" t="s">
        <v>1318</v>
      </c>
      <c r="X214" s="42"/>
      <c r="Y214" s="43"/>
      <c r="Z214" s="44"/>
      <c r="AA214" s="45"/>
      <c r="AB214" s="43"/>
      <c r="AC214" s="44"/>
      <c r="AD214" s="45"/>
      <c r="AE214" s="830"/>
      <c r="AF214" s="18"/>
      <c r="AG214" s="19"/>
      <c r="AH214" s="14"/>
      <c r="AI214" s="15"/>
      <c r="AJ214" s="326"/>
      <c r="AK214" s="300"/>
      <c r="AL214" s="307">
        <f t="shared" si="3"/>
        <v>24</v>
      </c>
      <c r="AS214" s="300"/>
      <c r="AT214" s="300"/>
    </row>
    <row r="215" spans="1:46" ht="13.5" customHeight="1">
      <c r="A215" s="7">
        <v>209</v>
      </c>
      <c r="B215" s="324">
        <v>274</v>
      </c>
      <c r="C215" s="475" t="s">
        <v>58</v>
      </c>
      <c r="D215" s="232" t="str">
        <f>VLOOKUP(C215,$C$564:$I$2155,2,0)</f>
        <v>LKS Lyski</v>
      </c>
      <c r="E215" s="233" t="str">
        <f>VLOOKUP(C215,$C$564:$I$2155,3,0)</f>
        <v>j</v>
      </c>
      <c r="F215" s="233">
        <f>VLOOKUP(C215,$C$564:$I$2155,4,0)</f>
        <v>7</v>
      </c>
      <c r="G215" s="472"/>
      <c r="H215" s="471">
        <f>AL215</f>
        <v>24</v>
      </c>
      <c r="I215" s="166">
        <f>SUM(G215:H215)</f>
        <v>24</v>
      </c>
      <c r="J215" s="171">
        <f>M215+P215</f>
        <v>1626</v>
      </c>
      <c r="K215" s="9">
        <f>N215+Q215</f>
        <v>18</v>
      </c>
      <c r="L215" s="172">
        <f>O215+R215</f>
        <v>6</v>
      </c>
      <c r="M215" s="163">
        <v>1221</v>
      </c>
      <c r="N215" s="160">
        <v>13</v>
      </c>
      <c r="O215" s="161">
        <v>3</v>
      </c>
      <c r="P215" s="159">
        <v>405</v>
      </c>
      <c r="Q215" s="160">
        <v>5</v>
      </c>
      <c r="R215" s="161">
        <v>3</v>
      </c>
      <c r="T215" s="12">
        <v>69</v>
      </c>
      <c r="U215" s="13" t="s">
        <v>1318</v>
      </c>
      <c r="V215" s="28">
        <v>71</v>
      </c>
      <c r="W215" s="29" t="s">
        <v>1311</v>
      </c>
      <c r="X215" s="42"/>
      <c r="Y215" s="43"/>
      <c r="Z215" s="44"/>
      <c r="AA215" s="45"/>
      <c r="AB215" s="43"/>
      <c r="AC215" s="44"/>
      <c r="AD215" s="45"/>
      <c r="AE215" s="828">
        <v>53</v>
      </c>
      <c r="AF215" s="16"/>
      <c r="AG215" s="17"/>
      <c r="AH215" s="16"/>
      <c r="AI215" s="334"/>
      <c r="AJ215" s="326"/>
      <c r="AK215" s="300"/>
      <c r="AL215" s="307">
        <f t="shared" si="3"/>
        <v>24</v>
      </c>
      <c r="AS215" s="300"/>
      <c r="AT215" s="300"/>
    </row>
    <row r="216" spans="1:46" ht="13.5" customHeight="1">
      <c r="A216" s="7">
        <v>210</v>
      </c>
      <c r="B216" s="324">
        <v>143</v>
      </c>
      <c r="C216" s="808" t="s">
        <v>129</v>
      </c>
      <c r="D216" s="232" t="str">
        <f>VLOOKUP(C216,$C$564:$I$2155,2,0)</f>
        <v>BOMBAJKA Klimzowiec Chorzów</v>
      </c>
      <c r="E216" s="233" t="str">
        <f>VLOOKUP(C216,$C$564:$I$2155,3,0)</f>
        <v>m</v>
      </c>
      <c r="F216" s="233">
        <f>VLOOKUP(C216,$C$564:$I$2155,4,0)</f>
        <v>1</v>
      </c>
      <c r="G216" s="472"/>
      <c r="H216" s="471">
        <f>AL216</f>
        <v>24</v>
      </c>
      <c r="I216" s="166">
        <f>SUM(G216:H216)</f>
        <v>24</v>
      </c>
      <c r="J216" s="171">
        <f>M216+P216</f>
        <v>1615</v>
      </c>
      <c r="K216" s="9">
        <f>N216+Q216</f>
        <v>19</v>
      </c>
      <c r="L216" s="172">
        <f>O216+R216</f>
        <v>5</v>
      </c>
      <c r="M216" s="163">
        <v>540</v>
      </c>
      <c r="N216" s="160">
        <v>6</v>
      </c>
      <c r="O216" s="161">
        <v>2</v>
      </c>
      <c r="P216" s="159">
        <v>1075</v>
      </c>
      <c r="Q216" s="160">
        <v>13</v>
      </c>
      <c r="R216" s="161">
        <v>3</v>
      </c>
      <c r="T216" s="10">
        <v>36</v>
      </c>
      <c r="U216" s="11" t="s">
        <v>1311</v>
      </c>
      <c r="V216" s="31">
        <v>39</v>
      </c>
      <c r="W216" s="32" t="s">
        <v>1317</v>
      </c>
      <c r="X216" s="42"/>
      <c r="Y216" s="43"/>
      <c r="Z216" s="44"/>
      <c r="AA216" s="45"/>
      <c r="AB216" s="43"/>
      <c r="AC216" s="44"/>
      <c r="AD216" s="45"/>
      <c r="AE216" s="829"/>
      <c r="AF216" s="12"/>
      <c r="AG216" s="13"/>
      <c r="AH216" s="28"/>
      <c r="AI216" s="29"/>
      <c r="AJ216" s="326"/>
      <c r="AK216" s="300"/>
      <c r="AL216" s="307">
        <f t="shared" si="3"/>
        <v>24</v>
      </c>
      <c r="AS216" s="300"/>
      <c r="AT216" s="300"/>
    </row>
    <row r="217" spans="1:46" ht="13.5" customHeight="1">
      <c r="A217" s="6">
        <v>211</v>
      </c>
      <c r="B217" s="324">
        <v>136</v>
      </c>
      <c r="C217" s="474" t="s">
        <v>1766</v>
      </c>
      <c r="D217" s="232" t="e">
        <f>VLOOKUP(C217,$C$564:$I$2155,2,0)</f>
        <v>#N/A</v>
      </c>
      <c r="E217" s="233" t="e">
        <f>VLOOKUP(C217,$C$564:$I$2155,3,0)</f>
        <v>#N/A</v>
      </c>
      <c r="F217" s="233" t="e">
        <f>VLOOKUP(C217,$C$564:$I$2155,4,0)</f>
        <v>#N/A</v>
      </c>
      <c r="G217" s="472"/>
      <c r="H217" s="471">
        <f>AL217</f>
        <v>22</v>
      </c>
      <c r="I217" s="166">
        <f>SUM(G217:H217)</f>
        <v>22</v>
      </c>
      <c r="J217" s="171">
        <f>M217+P217</f>
        <v>1586</v>
      </c>
      <c r="K217" s="9">
        <f>N217+Q217</f>
        <v>21</v>
      </c>
      <c r="L217" s="172">
        <f>O217+R217</f>
        <v>8</v>
      </c>
      <c r="M217" s="163">
        <v>608</v>
      </c>
      <c r="N217" s="160">
        <v>8</v>
      </c>
      <c r="O217" s="161">
        <v>4</v>
      </c>
      <c r="P217" s="159">
        <v>978</v>
      </c>
      <c r="Q217" s="160">
        <v>13</v>
      </c>
      <c r="R217" s="161">
        <v>4</v>
      </c>
      <c r="S217" s="41"/>
      <c r="T217" s="18">
        <v>34</v>
      </c>
      <c r="U217" s="19" t="s">
        <v>1317</v>
      </c>
      <c r="V217" s="14">
        <v>38</v>
      </c>
      <c r="W217" s="15" t="s">
        <v>1323</v>
      </c>
      <c r="X217" s="42"/>
      <c r="Y217" s="43"/>
      <c r="Z217" s="44"/>
      <c r="AA217" s="45"/>
      <c r="AB217" s="43"/>
      <c r="AC217" s="44"/>
      <c r="AD217" s="45"/>
      <c r="AE217" s="829"/>
      <c r="AF217" s="10"/>
      <c r="AG217" s="11"/>
      <c r="AH217" s="31"/>
      <c r="AI217" s="32"/>
      <c r="AJ217" s="326"/>
      <c r="AK217" s="300"/>
      <c r="AL217" s="307">
        <f t="shared" si="3"/>
        <v>22</v>
      </c>
      <c r="AS217" s="300"/>
      <c r="AT217" s="300"/>
    </row>
    <row r="218" spans="1:46" ht="13.5" customHeight="1">
      <c r="A218" s="7">
        <v>212</v>
      </c>
      <c r="B218" s="324">
        <v>170</v>
      </c>
      <c r="C218" s="475" t="s">
        <v>339</v>
      </c>
      <c r="D218" s="232" t="str">
        <f>VLOOKUP(C218,$C$564:$I$2155,2,0)</f>
        <v>KS POLONIA Niewiadom</v>
      </c>
      <c r="E218" s="233" t="str">
        <f>VLOOKUP(C218,$C$564:$I$2155,3,0)</f>
        <v>m</v>
      </c>
      <c r="F218" s="233">
        <f>VLOOKUP(C218,$C$564:$I$2155,4,0)</f>
        <v>7</v>
      </c>
      <c r="G218" s="163"/>
      <c r="H218" s="471">
        <f>AL218</f>
        <v>22</v>
      </c>
      <c r="I218" s="166">
        <f>SUM(G218:H218)</f>
        <v>22</v>
      </c>
      <c r="J218" s="171">
        <f>M218+P218</f>
        <v>1586</v>
      </c>
      <c r="K218" s="9">
        <f>N218+Q218</f>
        <v>16</v>
      </c>
      <c r="L218" s="172">
        <f>O218+R218</f>
        <v>2</v>
      </c>
      <c r="M218" s="163">
        <v>899</v>
      </c>
      <c r="N218" s="160">
        <v>7</v>
      </c>
      <c r="O218" s="161">
        <v>1</v>
      </c>
      <c r="P218" s="159">
        <v>687</v>
      </c>
      <c r="Q218" s="160">
        <v>9</v>
      </c>
      <c r="R218" s="161">
        <v>1</v>
      </c>
      <c r="T218" s="12">
        <v>43</v>
      </c>
      <c r="U218" s="13" t="s">
        <v>1318</v>
      </c>
      <c r="V218" s="28">
        <v>45</v>
      </c>
      <c r="W218" s="29" t="s">
        <v>1311</v>
      </c>
      <c r="X218" s="42"/>
      <c r="Y218" s="43"/>
      <c r="Z218" s="44"/>
      <c r="AA218" s="45"/>
      <c r="AB218" s="43"/>
      <c r="AC218" s="44"/>
      <c r="AD218" s="45"/>
      <c r="AE218" s="830"/>
      <c r="AF218" s="18"/>
      <c r="AG218" s="19"/>
      <c r="AH218" s="18"/>
      <c r="AI218" s="30"/>
      <c r="AJ218" s="326"/>
      <c r="AK218" s="300"/>
      <c r="AL218" s="307">
        <f t="shared" si="3"/>
        <v>22</v>
      </c>
      <c r="AS218" s="300"/>
      <c r="AT218" s="300"/>
    </row>
    <row r="219" spans="1:46" ht="13.5" customHeight="1">
      <c r="A219" s="7">
        <v>213</v>
      </c>
      <c r="B219" s="324">
        <v>164</v>
      </c>
      <c r="C219" s="474" t="s">
        <v>239</v>
      </c>
      <c r="D219" s="232" t="str">
        <f>VLOOKUP(C219,$C$564:$I$2155,2,0)</f>
        <v>TS Pszczyna</v>
      </c>
      <c r="E219" s="233" t="str">
        <f>VLOOKUP(C219,$C$564:$I$2155,3,0)</f>
        <v>s</v>
      </c>
      <c r="F219" s="233">
        <f>VLOOKUP(C219,$C$564:$I$2155,4,0)</f>
        <v>2</v>
      </c>
      <c r="G219" s="163"/>
      <c r="H219" s="471">
        <f>AL219</f>
        <v>22</v>
      </c>
      <c r="I219" s="166">
        <f>SUM(G219:H219)</f>
        <v>22</v>
      </c>
      <c r="J219" s="171">
        <f>M219+P219</f>
        <v>1584</v>
      </c>
      <c r="K219" s="9">
        <f>N219+Q219</f>
        <v>15</v>
      </c>
      <c r="L219" s="172">
        <f>O219+R219</f>
        <v>5</v>
      </c>
      <c r="M219" s="163">
        <v>932</v>
      </c>
      <c r="N219" s="160">
        <v>8</v>
      </c>
      <c r="O219" s="161">
        <v>2</v>
      </c>
      <c r="P219" s="159">
        <v>652</v>
      </c>
      <c r="Q219" s="160">
        <v>7</v>
      </c>
      <c r="R219" s="161">
        <v>3</v>
      </c>
      <c r="T219" s="18">
        <v>41</v>
      </c>
      <c r="U219" s="19" t="s">
        <v>1317</v>
      </c>
      <c r="V219" s="18">
        <v>45</v>
      </c>
      <c r="W219" s="30" t="s">
        <v>1323</v>
      </c>
      <c r="X219" s="42"/>
      <c r="Y219" s="43"/>
      <c r="Z219" s="44"/>
      <c r="AA219" s="45"/>
      <c r="AB219" s="43"/>
      <c r="AC219" s="44"/>
      <c r="AD219" s="45"/>
      <c r="AE219" s="828">
        <v>54</v>
      </c>
      <c r="AF219" s="16"/>
      <c r="AG219" s="17"/>
      <c r="AH219" s="16"/>
      <c r="AI219" s="334"/>
      <c r="AJ219" s="326"/>
      <c r="AK219" s="300"/>
      <c r="AL219" s="307">
        <f t="shared" si="3"/>
        <v>22</v>
      </c>
      <c r="AS219" s="300"/>
      <c r="AT219" s="300"/>
    </row>
    <row r="220" spans="1:46" ht="13.5" customHeight="1">
      <c r="A220" s="6">
        <v>214</v>
      </c>
      <c r="B220" s="324">
        <v>250</v>
      </c>
      <c r="C220" s="475" t="s">
        <v>381</v>
      </c>
      <c r="D220" s="232" t="str">
        <f>VLOOKUP(C220,$C$564:$I$2155,2,0)</f>
        <v>WOKiR Połomia</v>
      </c>
      <c r="E220" s="233" t="str">
        <f>VLOOKUP(C220,$C$564:$I$2155,3,0)</f>
        <v>s</v>
      </c>
      <c r="F220" s="233">
        <f>VLOOKUP(C220,$C$564:$I$2155,4,0)</f>
        <v>7</v>
      </c>
      <c r="G220" s="472"/>
      <c r="H220" s="471">
        <f>AL220</f>
        <v>22</v>
      </c>
      <c r="I220" s="166">
        <f>SUM(G220:H220)</f>
        <v>22</v>
      </c>
      <c r="J220" s="171">
        <f>M220+P220</f>
        <v>1577</v>
      </c>
      <c r="K220" s="9">
        <f>N220+Q220</f>
        <v>18</v>
      </c>
      <c r="L220" s="172">
        <f>O220+R220</f>
        <v>6</v>
      </c>
      <c r="M220" s="163">
        <v>215</v>
      </c>
      <c r="N220" s="160">
        <v>3</v>
      </c>
      <c r="O220" s="161">
        <v>3</v>
      </c>
      <c r="P220" s="159">
        <v>1362</v>
      </c>
      <c r="Q220" s="160">
        <v>15</v>
      </c>
      <c r="R220" s="161">
        <v>3</v>
      </c>
      <c r="T220" s="12">
        <v>63</v>
      </c>
      <c r="U220" s="13" t="s">
        <v>1318</v>
      </c>
      <c r="V220" s="28">
        <v>65</v>
      </c>
      <c r="W220" s="29" t="s">
        <v>1311</v>
      </c>
      <c r="X220" s="42"/>
      <c r="Y220" s="43"/>
      <c r="Z220" s="44"/>
      <c r="AA220" s="45"/>
      <c r="AB220" s="43"/>
      <c r="AC220" s="44"/>
      <c r="AD220" s="45"/>
      <c r="AE220" s="829"/>
      <c r="AF220" s="12"/>
      <c r="AG220" s="13"/>
      <c r="AH220" s="28"/>
      <c r="AI220" s="29"/>
      <c r="AJ220" s="326"/>
      <c r="AK220" s="300"/>
      <c r="AL220" s="307">
        <f t="shared" si="3"/>
        <v>22</v>
      </c>
      <c r="AS220" s="300"/>
      <c r="AT220" s="300"/>
    </row>
    <row r="221" spans="1:46" ht="13.5" customHeight="1">
      <c r="A221" s="7">
        <v>215</v>
      </c>
      <c r="B221" s="324">
        <v>305</v>
      </c>
      <c r="C221" s="473" t="s">
        <v>1179</v>
      </c>
      <c r="D221" s="232" t="str">
        <f>VLOOKUP(C221,$C$564:$I$2155,2,0)</f>
        <v>SKAT KLUB Kobiór</v>
      </c>
      <c r="E221" s="233" t="str">
        <f>VLOOKUP(C221,$C$564:$I$2155,3,0)</f>
        <v>m</v>
      </c>
      <c r="F221" s="233">
        <f>VLOOKUP(C221,$C$564:$I$2155,4,0)</f>
        <v>10</v>
      </c>
      <c r="G221" s="163"/>
      <c r="H221" s="471">
        <f>AL221</f>
        <v>22</v>
      </c>
      <c r="I221" s="166">
        <f>SUM(G221:H221)</f>
        <v>22</v>
      </c>
      <c r="J221" s="171">
        <f>M221+P221</f>
        <v>1577</v>
      </c>
      <c r="K221" s="9">
        <f>N221+Q221</f>
        <v>16</v>
      </c>
      <c r="L221" s="172">
        <f>O221+R221</f>
        <v>3</v>
      </c>
      <c r="M221" s="163">
        <v>317</v>
      </c>
      <c r="N221" s="160">
        <v>5</v>
      </c>
      <c r="O221" s="161">
        <v>2</v>
      </c>
      <c r="P221" s="159">
        <v>1260</v>
      </c>
      <c r="Q221" s="160">
        <v>11</v>
      </c>
      <c r="R221" s="161">
        <v>1</v>
      </c>
      <c r="T221" s="16">
        <v>77</v>
      </c>
      <c r="U221" s="17" t="s">
        <v>1323</v>
      </c>
      <c r="V221" s="16">
        <v>78</v>
      </c>
      <c r="W221" s="334" t="s">
        <v>1318</v>
      </c>
      <c r="X221" s="42"/>
      <c r="Y221" s="43"/>
      <c r="Z221" s="44"/>
      <c r="AA221" s="45"/>
      <c r="AB221" s="43"/>
      <c r="AC221" s="44"/>
      <c r="AD221" s="45"/>
      <c r="AE221" s="829"/>
      <c r="AF221" s="10"/>
      <c r="AG221" s="11"/>
      <c r="AH221" s="31"/>
      <c r="AI221" s="32"/>
      <c r="AJ221" s="326"/>
      <c r="AK221" s="300"/>
      <c r="AL221" s="307">
        <f t="shared" si="3"/>
        <v>22</v>
      </c>
      <c r="AS221" s="300"/>
      <c r="AT221" s="300"/>
    </row>
    <row r="222" spans="1:46" ht="13.5" customHeight="1">
      <c r="A222" s="7">
        <v>216</v>
      </c>
      <c r="B222" s="324">
        <v>110</v>
      </c>
      <c r="C222" s="780" t="s">
        <v>236</v>
      </c>
      <c r="D222" s="232" t="str">
        <f>VLOOKUP(C222,$C$564:$I$2155,2,0)</f>
        <v>GOSiT Zawadzkie</v>
      </c>
      <c r="E222" s="233" t="str">
        <f>VLOOKUP(C222,$C$564:$I$2155,3,0)</f>
        <v>m</v>
      </c>
      <c r="F222" s="233">
        <f>VLOOKUP(C222,$C$564:$I$2155,4,0)</f>
        <v>5</v>
      </c>
      <c r="G222" s="472"/>
      <c r="H222" s="471">
        <f>AL222</f>
        <v>22</v>
      </c>
      <c r="I222" s="166">
        <f>SUM(G222:H222)</f>
        <v>22</v>
      </c>
      <c r="J222" s="171">
        <f>M222+P222</f>
        <v>1555</v>
      </c>
      <c r="K222" s="9">
        <f>N222+Q222</f>
        <v>20</v>
      </c>
      <c r="L222" s="172">
        <f>O222+R222</f>
        <v>8</v>
      </c>
      <c r="M222" s="163">
        <v>873</v>
      </c>
      <c r="N222" s="160">
        <v>11</v>
      </c>
      <c r="O222" s="161">
        <v>4</v>
      </c>
      <c r="P222" s="159">
        <v>682</v>
      </c>
      <c r="Q222" s="160">
        <v>9</v>
      </c>
      <c r="R222" s="161">
        <v>4</v>
      </c>
      <c r="S222" s="41"/>
      <c r="T222" s="12">
        <v>28</v>
      </c>
      <c r="U222" s="13" t="s">
        <v>1318</v>
      </c>
      <c r="V222" s="28">
        <v>30</v>
      </c>
      <c r="W222" s="29" t="s">
        <v>1311</v>
      </c>
      <c r="X222" s="42"/>
      <c r="Y222" s="43"/>
      <c r="Z222" s="44"/>
      <c r="AA222" s="45"/>
      <c r="AB222" s="43"/>
      <c r="AC222" s="44"/>
      <c r="AD222" s="45"/>
      <c r="AE222" s="830"/>
      <c r="AF222" s="18"/>
      <c r="AG222" s="19"/>
      <c r="AH222" s="14"/>
      <c r="AI222" s="15"/>
      <c r="AJ222" s="326"/>
      <c r="AK222" s="300"/>
      <c r="AL222" s="307">
        <f t="shared" si="3"/>
        <v>22</v>
      </c>
      <c r="AS222" s="300"/>
      <c r="AT222" s="300"/>
    </row>
    <row r="223" spans="1:46" ht="13.5" customHeight="1">
      <c r="A223" s="6">
        <v>217</v>
      </c>
      <c r="B223" s="324">
        <v>263</v>
      </c>
      <c r="C223" s="798" t="s">
        <v>585</v>
      </c>
      <c r="D223" s="232" t="str">
        <f>VLOOKUP(C223,$C$564:$I$2155,2,0)</f>
        <v>OK ANDALUZJA Piekary Śl.</v>
      </c>
      <c r="E223" s="233" t="str">
        <f>VLOOKUP(C223,$C$564:$I$2155,3,0)</f>
        <v>s</v>
      </c>
      <c r="F223" s="233">
        <f>VLOOKUP(C223,$C$564:$I$2155,4,0)</f>
        <v>1</v>
      </c>
      <c r="G223" s="163"/>
      <c r="H223" s="471">
        <f>AL223</f>
        <v>22</v>
      </c>
      <c r="I223" s="166">
        <f>SUM(G223:H223)</f>
        <v>22</v>
      </c>
      <c r="J223" s="171">
        <f>M223+P223</f>
        <v>1554</v>
      </c>
      <c r="K223" s="9">
        <f>N223+Q223</f>
        <v>18</v>
      </c>
      <c r="L223" s="172">
        <f>O223+R223</f>
        <v>7</v>
      </c>
      <c r="M223" s="163">
        <v>1266</v>
      </c>
      <c r="N223" s="160">
        <v>14</v>
      </c>
      <c r="O223" s="161">
        <v>2</v>
      </c>
      <c r="P223" s="159">
        <v>288</v>
      </c>
      <c r="Q223" s="160">
        <v>4</v>
      </c>
      <c r="R223" s="161">
        <v>5</v>
      </c>
      <c r="T223" s="10">
        <v>66</v>
      </c>
      <c r="U223" s="11" t="s">
        <v>1311</v>
      </c>
      <c r="V223" s="31">
        <v>69</v>
      </c>
      <c r="W223" s="32" t="s">
        <v>1317</v>
      </c>
      <c r="X223" s="42"/>
      <c r="Y223" s="43"/>
      <c r="Z223" s="44"/>
      <c r="AA223" s="45"/>
      <c r="AB223" s="43"/>
      <c r="AC223" s="44"/>
      <c r="AD223" s="45"/>
      <c r="AE223" s="828">
        <v>55</v>
      </c>
      <c r="AF223" s="16"/>
      <c r="AG223" s="17"/>
      <c r="AH223" s="16"/>
      <c r="AI223" s="334"/>
      <c r="AJ223" s="326"/>
      <c r="AK223" s="300"/>
      <c r="AL223" s="307">
        <f t="shared" si="3"/>
        <v>22</v>
      </c>
      <c r="AS223" s="300"/>
      <c r="AT223" s="300"/>
    </row>
    <row r="224" spans="1:46" ht="13.5" customHeight="1">
      <c r="A224" s="7">
        <v>218</v>
      </c>
      <c r="B224" s="324">
        <v>24</v>
      </c>
      <c r="C224" s="781" t="s">
        <v>141</v>
      </c>
      <c r="D224" s="232" t="str">
        <f>VLOOKUP(C224,$C$564:$I$2155,2,0)</f>
        <v>LWSM Knurów</v>
      </c>
      <c r="E224" s="233" t="str">
        <f>VLOOKUP(C224,$C$564:$I$2155,3,0)</f>
        <v>s</v>
      </c>
      <c r="F224" s="233">
        <f>VLOOKUP(C224,$C$564:$I$2155,4,0)</f>
        <v>4</v>
      </c>
      <c r="G224" s="163"/>
      <c r="H224" s="471">
        <f>AL224</f>
        <v>20</v>
      </c>
      <c r="I224" s="166">
        <f>SUM(G224:H224)</f>
        <v>20</v>
      </c>
      <c r="J224" s="171">
        <f>M224+P224</f>
        <v>1543</v>
      </c>
      <c r="K224" s="9">
        <f>N224+Q224</f>
        <v>14</v>
      </c>
      <c r="L224" s="172">
        <f>O224+R224</f>
        <v>2</v>
      </c>
      <c r="M224" s="163">
        <v>774</v>
      </c>
      <c r="N224" s="160">
        <v>9</v>
      </c>
      <c r="O224" s="161">
        <v>2</v>
      </c>
      <c r="P224" s="159">
        <v>769</v>
      </c>
      <c r="Q224" s="160">
        <v>5</v>
      </c>
      <c r="R224" s="161">
        <v>0</v>
      </c>
      <c r="T224" s="18">
        <v>6</v>
      </c>
      <c r="U224" s="19" t="s">
        <v>1317</v>
      </c>
      <c r="V224" s="14">
        <v>10</v>
      </c>
      <c r="W224" s="15" t="s">
        <v>1323</v>
      </c>
      <c r="X224" s="42"/>
      <c r="Y224" s="43"/>
      <c r="Z224" s="44"/>
      <c r="AA224" s="45"/>
      <c r="AB224" s="43"/>
      <c r="AC224" s="44"/>
      <c r="AD224" s="45"/>
      <c r="AE224" s="829"/>
      <c r="AF224" s="12"/>
      <c r="AG224" s="13"/>
      <c r="AH224" s="28"/>
      <c r="AI224" s="29"/>
      <c r="AJ224" s="326"/>
      <c r="AK224" s="300"/>
      <c r="AL224" s="307">
        <f t="shared" si="3"/>
        <v>20</v>
      </c>
      <c r="AS224" s="300"/>
      <c r="AT224" s="300"/>
    </row>
    <row r="225" spans="1:46" ht="13.5" customHeight="1">
      <c r="A225" s="7">
        <v>219</v>
      </c>
      <c r="B225" s="324">
        <v>44</v>
      </c>
      <c r="C225" s="473" t="s">
        <v>130</v>
      </c>
      <c r="D225" s="232" t="str">
        <f>VLOOKUP(C225,$C$564:$I$2155,2,0)</f>
        <v>MOK GUIDO Zabrze</v>
      </c>
      <c r="E225" s="233" t="str">
        <f>VLOOKUP(C225,$C$564:$I$2155,3,0)</f>
        <v>s</v>
      </c>
      <c r="F225" s="233">
        <f>VLOOKUP(C225,$C$564:$I$2155,4,0)</f>
        <v>4</v>
      </c>
      <c r="G225" s="163"/>
      <c r="H225" s="471">
        <f>AL225</f>
        <v>20</v>
      </c>
      <c r="I225" s="166">
        <f>SUM(G225:H225)</f>
        <v>20</v>
      </c>
      <c r="J225" s="171">
        <f>M225+P225</f>
        <v>1542</v>
      </c>
      <c r="K225" s="9">
        <f>N225+Q225</f>
        <v>20</v>
      </c>
      <c r="L225" s="172">
        <f>O225+R225</f>
        <v>5</v>
      </c>
      <c r="M225" s="163">
        <v>751</v>
      </c>
      <c r="N225" s="160">
        <v>9</v>
      </c>
      <c r="O225" s="161">
        <v>2</v>
      </c>
      <c r="P225" s="159">
        <v>791</v>
      </c>
      <c r="Q225" s="160">
        <v>11</v>
      </c>
      <c r="R225" s="161">
        <v>3</v>
      </c>
      <c r="T225" s="18">
        <v>11</v>
      </c>
      <c r="U225" s="19" t="s">
        <v>1317</v>
      </c>
      <c r="V225" s="18">
        <v>15</v>
      </c>
      <c r="W225" s="30" t="s">
        <v>1323</v>
      </c>
      <c r="X225" s="42"/>
      <c r="Y225" s="43"/>
      <c r="Z225" s="44"/>
      <c r="AA225" s="45"/>
      <c r="AB225" s="43"/>
      <c r="AC225" s="44"/>
      <c r="AD225" s="45"/>
      <c r="AE225" s="829"/>
      <c r="AF225" s="10"/>
      <c r="AG225" s="11"/>
      <c r="AH225" s="31"/>
      <c r="AI225" s="32"/>
      <c r="AJ225" s="326"/>
      <c r="AK225" s="300"/>
      <c r="AL225" s="307">
        <f t="shared" si="3"/>
        <v>20</v>
      </c>
      <c r="AS225" s="300"/>
      <c r="AT225" s="300"/>
    </row>
    <row r="226" spans="1:46" ht="13.5" customHeight="1">
      <c r="A226" s="6">
        <v>220</v>
      </c>
      <c r="B226" s="324">
        <v>241</v>
      </c>
      <c r="C226" s="475" t="s">
        <v>123</v>
      </c>
      <c r="D226" s="232" t="str">
        <f>VLOOKUP(C226,$C$564:$I$2155,2,0)</f>
        <v>BUK Rudy</v>
      </c>
      <c r="E226" s="233" t="str">
        <f>VLOOKUP(C226,$C$564:$I$2155,3,0)</f>
        <v>s</v>
      </c>
      <c r="F226" s="233">
        <f>VLOOKUP(C226,$C$564:$I$2155,4,0)</f>
        <v>3</v>
      </c>
      <c r="G226" s="163"/>
      <c r="H226" s="471">
        <f>AL226</f>
        <v>20</v>
      </c>
      <c r="I226" s="166">
        <f>SUM(G226:H226)</f>
        <v>20</v>
      </c>
      <c r="J226" s="171">
        <f>M226+P226</f>
        <v>1539</v>
      </c>
      <c r="K226" s="9">
        <f>N226+Q226</f>
        <v>16</v>
      </c>
      <c r="L226" s="172">
        <f>O226+R226</f>
        <v>4</v>
      </c>
      <c r="M226" s="163">
        <v>453</v>
      </c>
      <c r="N226" s="160">
        <v>5</v>
      </c>
      <c r="O226" s="161">
        <v>2</v>
      </c>
      <c r="P226" s="159">
        <v>1086</v>
      </c>
      <c r="Q226" s="160">
        <v>11</v>
      </c>
      <c r="R226" s="161">
        <v>2</v>
      </c>
      <c r="T226" s="16">
        <v>61</v>
      </c>
      <c r="U226" s="17" t="s">
        <v>1323</v>
      </c>
      <c r="V226" s="16">
        <v>62</v>
      </c>
      <c r="W226" s="334" t="s">
        <v>1318</v>
      </c>
      <c r="X226" s="42"/>
      <c r="Y226" s="43"/>
      <c r="Z226" s="44"/>
      <c r="AA226" s="45"/>
      <c r="AB226" s="43"/>
      <c r="AC226" s="44"/>
      <c r="AD226" s="45"/>
      <c r="AE226" s="830"/>
      <c r="AF226" s="18"/>
      <c r="AG226" s="19"/>
      <c r="AH226" s="18"/>
      <c r="AI226" s="30"/>
      <c r="AJ226" s="326"/>
      <c r="AK226" s="300"/>
      <c r="AL226" s="307">
        <f t="shared" si="3"/>
        <v>20</v>
      </c>
      <c r="AS226" s="300"/>
      <c r="AT226" s="300"/>
    </row>
    <row r="227" spans="1:46" ht="13.5" customHeight="1">
      <c r="A227" s="7">
        <v>221</v>
      </c>
      <c r="B227" s="324">
        <v>201</v>
      </c>
      <c r="C227" s="475" t="s">
        <v>53</v>
      </c>
      <c r="D227" s="232" t="str">
        <f>VLOOKUP(C227,$C$564:$I$2155,2,0)</f>
        <v>LKS FORTECA Świerklany</v>
      </c>
      <c r="E227" s="233" t="str">
        <f>VLOOKUP(C227,$C$564:$I$2155,3,0)</f>
        <v>s</v>
      </c>
      <c r="F227" s="233">
        <f>VLOOKUP(C227,$C$564:$I$2155,4,0)</f>
        <v>3</v>
      </c>
      <c r="G227" s="472"/>
      <c r="H227" s="471">
        <f>AL227</f>
        <v>20</v>
      </c>
      <c r="I227" s="166">
        <f>SUM(G227:H227)</f>
        <v>20</v>
      </c>
      <c r="J227" s="171">
        <f>M227+P227</f>
        <v>1535</v>
      </c>
      <c r="K227" s="9">
        <f>N227+Q227</f>
        <v>21</v>
      </c>
      <c r="L227" s="172">
        <f>O227+R227</f>
        <v>7</v>
      </c>
      <c r="M227" s="163">
        <v>496</v>
      </c>
      <c r="N227" s="160">
        <v>10</v>
      </c>
      <c r="O227" s="161">
        <v>6</v>
      </c>
      <c r="P227" s="159">
        <v>1039</v>
      </c>
      <c r="Q227" s="160">
        <v>11</v>
      </c>
      <c r="R227" s="161">
        <v>1</v>
      </c>
      <c r="T227" s="16">
        <v>51</v>
      </c>
      <c r="U227" s="17" t="s">
        <v>1323</v>
      </c>
      <c r="V227" s="16">
        <v>52</v>
      </c>
      <c r="W227" s="334" t="s">
        <v>1318</v>
      </c>
      <c r="X227" s="42"/>
      <c r="Y227" s="43"/>
      <c r="Z227" s="44"/>
      <c r="AA227" s="45"/>
      <c r="AB227" s="43"/>
      <c r="AC227" s="44"/>
      <c r="AD227" s="45"/>
      <c r="AE227" s="828">
        <v>56</v>
      </c>
      <c r="AF227" s="16"/>
      <c r="AG227" s="17"/>
      <c r="AH227" s="16"/>
      <c r="AI227" s="334"/>
      <c r="AJ227" s="326"/>
      <c r="AK227" s="300"/>
      <c r="AL227" s="307">
        <f t="shared" si="3"/>
        <v>20</v>
      </c>
      <c r="AS227" s="300"/>
      <c r="AT227" s="300"/>
    </row>
    <row r="228" spans="1:46" ht="13.5" customHeight="1">
      <c r="A228" s="7">
        <v>222</v>
      </c>
      <c r="B228" s="324">
        <v>276</v>
      </c>
      <c r="C228" s="474" t="s">
        <v>1740</v>
      </c>
      <c r="D228" s="232" t="str">
        <f>VLOOKUP(C228,$C$564:$I$2155,2,0)</f>
        <v>CEZAB Piasek</v>
      </c>
      <c r="E228" s="233" t="str">
        <f>VLOOKUP(C228,$C$564:$I$2155,3,0)</f>
        <v>m</v>
      </c>
      <c r="F228" s="233">
        <f>VLOOKUP(C228,$C$564:$I$2155,4,0)</f>
        <v>2</v>
      </c>
      <c r="G228" s="163"/>
      <c r="H228" s="471">
        <f>AL228</f>
        <v>20</v>
      </c>
      <c r="I228" s="166">
        <f>SUM(G228:H228)</f>
        <v>20</v>
      </c>
      <c r="J228" s="171">
        <f>M228+P228</f>
        <v>1534</v>
      </c>
      <c r="K228" s="9">
        <f>N228+Q228</f>
        <v>11</v>
      </c>
      <c r="L228" s="172">
        <f>O228+R228</f>
        <v>2</v>
      </c>
      <c r="M228" s="163">
        <v>589</v>
      </c>
      <c r="N228" s="160">
        <v>3</v>
      </c>
      <c r="O228" s="161">
        <v>0</v>
      </c>
      <c r="P228" s="159">
        <v>945</v>
      </c>
      <c r="Q228" s="160">
        <v>8</v>
      </c>
      <c r="R228" s="161">
        <v>2</v>
      </c>
      <c r="T228" s="18">
        <v>69</v>
      </c>
      <c r="U228" s="19" t="s">
        <v>1317</v>
      </c>
      <c r="V228" s="18">
        <v>73</v>
      </c>
      <c r="W228" s="30" t="s">
        <v>1323</v>
      </c>
      <c r="X228" s="42"/>
      <c r="Y228" s="43"/>
      <c r="Z228" s="44"/>
      <c r="AA228" s="45"/>
      <c r="AB228" s="43"/>
      <c r="AC228" s="44"/>
      <c r="AD228" s="45"/>
      <c r="AE228" s="829"/>
      <c r="AF228" s="12"/>
      <c r="AG228" s="13"/>
      <c r="AH228" s="28"/>
      <c r="AI228" s="29"/>
      <c r="AJ228" s="326"/>
      <c r="AK228" s="300"/>
      <c r="AL228" s="307">
        <f t="shared" si="3"/>
        <v>20</v>
      </c>
      <c r="AS228" s="300"/>
      <c r="AT228" s="300"/>
    </row>
    <row r="229" spans="1:46" ht="13.5" customHeight="1">
      <c r="A229" s="6">
        <v>223</v>
      </c>
      <c r="B229" s="324">
        <v>31</v>
      </c>
      <c r="C229" s="803" t="s">
        <v>512</v>
      </c>
      <c r="D229" s="232" t="str">
        <f>VLOOKUP(C229,$C$564:$I$2155,2,0)</f>
        <v>FERDYNAND MDK Bogucice</v>
      </c>
      <c r="E229" s="233" t="str">
        <f>VLOOKUP(C229,$C$564:$I$2155,3,0)</f>
        <v>s</v>
      </c>
      <c r="F229" s="233">
        <f>VLOOKUP(C229,$C$564:$I$2155,4,0)</f>
        <v>1</v>
      </c>
      <c r="G229" s="163"/>
      <c r="H229" s="471">
        <f>AL229</f>
        <v>20</v>
      </c>
      <c r="I229" s="166">
        <f>SUM(G229:H229)</f>
        <v>20</v>
      </c>
      <c r="J229" s="171">
        <f>M229+P229</f>
        <v>1526</v>
      </c>
      <c r="K229" s="9">
        <f>N229+Q229</f>
        <v>23</v>
      </c>
      <c r="L229" s="172">
        <f>O229+R229</f>
        <v>7</v>
      </c>
      <c r="M229" s="163">
        <v>610</v>
      </c>
      <c r="N229" s="160">
        <v>10</v>
      </c>
      <c r="O229" s="161">
        <v>4</v>
      </c>
      <c r="P229" s="159">
        <v>916</v>
      </c>
      <c r="Q229" s="160">
        <v>13</v>
      </c>
      <c r="R229" s="161">
        <v>3</v>
      </c>
      <c r="T229" s="10">
        <v>8</v>
      </c>
      <c r="U229" s="11" t="s">
        <v>1311</v>
      </c>
      <c r="V229" s="31">
        <v>11</v>
      </c>
      <c r="W229" s="32" t="s">
        <v>1317</v>
      </c>
      <c r="X229" s="42"/>
      <c r="Y229" s="43"/>
      <c r="Z229" s="44"/>
      <c r="AA229" s="45"/>
      <c r="AB229" s="43"/>
      <c r="AC229" s="44"/>
      <c r="AD229" s="45"/>
      <c r="AE229" s="829"/>
      <c r="AF229" s="10"/>
      <c r="AG229" s="11"/>
      <c r="AH229" s="31"/>
      <c r="AI229" s="32"/>
      <c r="AJ229" s="326"/>
      <c r="AK229" s="300"/>
      <c r="AL229" s="307">
        <f t="shared" si="3"/>
        <v>20</v>
      </c>
      <c r="AS229" s="300"/>
      <c r="AT229" s="300"/>
    </row>
    <row r="230" spans="1:46" ht="13.5" customHeight="1">
      <c r="A230" s="7">
        <v>224</v>
      </c>
      <c r="B230" s="324">
        <v>144</v>
      </c>
      <c r="C230" s="474" t="s">
        <v>281</v>
      </c>
      <c r="D230" s="232" t="str">
        <f>VLOOKUP(C230,$C$564:$I$2155,2,0)</f>
        <v>SOKÓŁ Wola</v>
      </c>
      <c r="E230" s="233" t="str">
        <f>VLOOKUP(C230,$C$564:$I$2155,3,0)</f>
        <v>m</v>
      </c>
      <c r="F230" s="233">
        <f>VLOOKUP(C230,$C$564:$I$2155,4,0)</f>
        <v>2</v>
      </c>
      <c r="G230" s="163"/>
      <c r="H230" s="471">
        <f>AL230</f>
        <v>20</v>
      </c>
      <c r="I230" s="166">
        <f>SUM(G230:H230)</f>
        <v>20</v>
      </c>
      <c r="J230" s="171">
        <f>M230+P230</f>
        <v>1510</v>
      </c>
      <c r="K230" s="9">
        <f>N230+Q230</f>
        <v>17</v>
      </c>
      <c r="L230" s="172">
        <f>O230+R230</f>
        <v>4</v>
      </c>
      <c r="M230" s="163">
        <v>749</v>
      </c>
      <c r="N230" s="160">
        <v>9</v>
      </c>
      <c r="O230" s="161">
        <v>3</v>
      </c>
      <c r="P230" s="159">
        <v>761</v>
      </c>
      <c r="Q230" s="160">
        <v>8</v>
      </c>
      <c r="R230" s="161">
        <v>1</v>
      </c>
      <c r="T230" s="18">
        <v>36</v>
      </c>
      <c r="U230" s="19" t="s">
        <v>1317</v>
      </c>
      <c r="V230" s="14">
        <v>40</v>
      </c>
      <c r="W230" s="15" t="s">
        <v>1323</v>
      </c>
      <c r="X230" s="42"/>
      <c r="Y230" s="43"/>
      <c r="Z230" s="44"/>
      <c r="AA230" s="45"/>
      <c r="AB230" s="43"/>
      <c r="AC230" s="44"/>
      <c r="AD230" s="45"/>
      <c r="AE230" s="830"/>
      <c r="AF230" s="18"/>
      <c r="AG230" s="19"/>
      <c r="AH230" s="14"/>
      <c r="AI230" s="15"/>
      <c r="AJ230" s="326"/>
      <c r="AK230" s="300"/>
      <c r="AL230" s="307">
        <f t="shared" si="3"/>
        <v>20</v>
      </c>
      <c r="AS230" s="300"/>
      <c r="AT230" s="300"/>
    </row>
    <row r="231" spans="1:46" ht="13.5" customHeight="1">
      <c r="A231" s="7">
        <v>225</v>
      </c>
      <c r="B231" s="324">
        <v>219</v>
      </c>
      <c r="C231" s="779" t="s">
        <v>87</v>
      </c>
      <c r="D231" s="232" t="str">
        <f>VLOOKUP(C231,$C$564:$I$2155,2,0)</f>
        <v>OSP Lędziny</v>
      </c>
      <c r="E231" s="233" t="str">
        <f>VLOOKUP(C231,$C$564:$I$2155,3,0)</f>
        <v>s</v>
      </c>
      <c r="F231" s="233">
        <f>VLOOKUP(C231,$C$564:$I$2155,4,0)</f>
        <v>2</v>
      </c>
      <c r="G231" s="472"/>
      <c r="H231" s="471">
        <f>AL231</f>
        <v>20</v>
      </c>
      <c r="I231" s="166">
        <f>SUM(G231:H231)</f>
        <v>20</v>
      </c>
      <c r="J231" s="171">
        <f>M231+P231</f>
        <v>1509</v>
      </c>
      <c r="K231" s="9">
        <f>N231+Q231</f>
        <v>20</v>
      </c>
      <c r="L231" s="172">
        <f>O231+R231</f>
        <v>7</v>
      </c>
      <c r="M231" s="163">
        <v>1392</v>
      </c>
      <c r="N231" s="160">
        <v>12</v>
      </c>
      <c r="O231" s="161">
        <v>1</v>
      </c>
      <c r="P231" s="159">
        <v>117</v>
      </c>
      <c r="Q231" s="160">
        <v>8</v>
      </c>
      <c r="R231" s="161">
        <v>6</v>
      </c>
      <c r="T231" s="10">
        <v>55</v>
      </c>
      <c r="U231" s="11" t="s">
        <v>1311</v>
      </c>
      <c r="V231" s="31">
        <v>58</v>
      </c>
      <c r="W231" s="32" t="s">
        <v>1317</v>
      </c>
      <c r="X231" s="42"/>
      <c r="Y231" s="43"/>
      <c r="Z231" s="44"/>
      <c r="AA231" s="45"/>
      <c r="AB231" s="43"/>
      <c r="AC231" s="44"/>
      <c r="AD231" s="45"/>
      <c r="AE231" s="828">
        <v>57</v>
      </c>
      <c r="AF231" s="16"/>
      <c r="AG231" s="17"/>
      <c r="AH231" s="16"/>
      <c r="AI231" s="334"/>
      <c r="AJ231" s="326"/>
      <c r="AL231" s="307">
        <f t="shared" si="3"/>
        <v>20</v>
      </c>
    </row>
    <row r="232" spans="1:46" ht="13.5" customHeight="1">
      <c r="A232" s="6">
        <v>226</v>
      </c>
      <c r="B232" s="324">
        <v>318</v>
      </c>
      <c r="C232" s="475" t="s">
        <v>1774</v>
      </c>
      <c r="D232" s="232" t="e">
        <f>VLOOKUP(C232,$C$564:$I$2155,2,0)</f>
        <v>#N/A</v>
      </c>
      <c r="E232" s="233" t="e">
        <f>VLOOKUP(C232,$C$564:$I$2155,3,0)</f>
        <v>#N/A</v>
      </c>
      <c r="F232" s="233" t="e">
        <f>VLOOKUP(C232,$C$564:$I$2155,4,0)</f>
        <v>#N/A</v>
      </c>
      <c r="G232" s="472"/>
      <c r="H232" s="471">
        <f>AL232</f>
        <v>20</v>
      </c>
      <c r="I232" s="166">
        <f>SUM(G232:H232)</f>
        <v>20</v>
      </c>
      <c r="J232" s="171">
        <f>M232+P232</f>
        <v>1505</v>
      </c>
      <c r="K232" s="9">
        <f>N232+Q232</f>
        <v>14</v>
      </c>
      <c r="L232" s="172">
        <f>O232+R232</f>
        <v>3</v>
      </c>
      <c r="M232" s="163">
        <v>803</v>
      </c>
      <c r="N232" s="160">
        <v>9</v>
      </c>
      <c r="O232" s="161">
        <v>2</v>
      </c>
      <c r="P232" s="159">
        <v>702</v>
      </c>
      <c r="Q232" s="160">
        <v>5</v>
      </c>
      <c r="R232" s="161">
        <v>1</v>
      </c>
      <c r="T232" s="12">
        <v>80</v>
      </c>
      <c r="U232" s="13" t="s">
        <v>1318</v>
      </c>
      <c r="V232" s="28">
        <v>2</v>
      </c>
      <c r="W232" s="29" t="s">
        <v>1311</v>
      </c>
      <c r="X232" s="42"/>
      <c r="Y232" s="43"/>
      <c r="Z232" s="44"/>
      <c r="AA232" s="45"/>
      <c r="AB232" s="43"/>
      <c r="AC232" s="44"/>
      <c r="AD232" s="45"/>
      <c r="AE232" s="829"/>
      <c r="AF232" s="12"/>
      <c r="AG232" s="13"/>
      <c r="AH232" s="28"/>
      <c r="AI232" s="29"/>
      <c r="AJ232" s="326"/>
      <c r="AL232" s="307">
        <f t="shared" si="3"/>
        <v>20</v>
      </c>
    </row>
    <row r="233" spans="1:46" ht="13.5" customHeight="1">
      <c r="A233" s="7">
        <v>227</v>
      </c>
      <c r="B233" s="324">
        <v>238</v>
      </c>
      <c r="C233" s="475" t="s">
        <v>70</v>
      </c>
      <c r="D233" s="232" t="str">
        <f>VLOOKUP(C233,$C$564:$I$2155,2,0)</f>
        <v>WOKiR Połomia</v>
      </c>
      <c r="E233" s="233" t="str">
        <f>VLOOKUP(C233,$C$564:$I$2155,3,0)</f>
        <v>s</v>
      </c>
      <c r="F233" s="233">
        <f>VLOOKUP(C233,$C$564:$I$2155,4,0)</f>
        <v>7</v>
      </c>
      <c r="G233" s="472"/>
      <c r="H233" s="471">
        <f>AL233</f>
        <v>20</v>
      </c>
      <c r="I233" s="166">
        <f>SUM(G233:H233)</f>
        <v>20</v>
      </c>
      <c r="J233" s="171">
        <f>M233+P233</f>
        <v>1502</v>
      </c>
      <c r="K233" s="9">
        <f>N233+Q233</f>
        <v>13</v>
      </c>
      <c r="L233" s="172">
        <f>O233+R233</f>
        <v>2</v>
      </c>
      <c r="M233" s="163">
        <v>608</v>
      </c>
      <c r="N233" s="160">
        <v>6</v>
      </c>
      <c r="O233" s="161">
        <v>1</v>
      </c>
      <c r="P233" s="159">
        <v>894</v>
      </c>
      <c r="Q233" s="160">
        <v>7</v>
      </c>
      <c r="R233" s="161">
        <v>1</v>
      </c>
      <c r="S233" s="47"/>
      <c r="T233" s="12">
        <v>60</v>
      </c>
      <c r="U233" s="329" t="s">
        <v>1318</v>
      </c>
      <c r="V233" s="28">
        <v>62</v>
      </c>
      <c r="W233" s="29" t="s">
        <v>1311</v>
      </c>
      <c r="X233" s="42"/>
      <c r="Y233" s="43"/>
      <c r="Z233" s="44"/>
      <c r="AA233" s="45"/>
      <c r="AB233" s="43"/>
      <c r="AC233" s="44"/>
      <c r="AD233" s="45"/>
      <c r="AE233" s="829"/>
      <c r="AF233" s="10"/>
      <c r="AG233" s="11"/>
      <c r="AH233" s="31"/>
      <c r="AI233" s="32"/>
      <c r="AJ233" s="326"/>
      <c r="AL233" s="307">
        <f t="shared" si="3"/>
        <v>20</v>
      </c>
    </row>
    <row r="234" spans="1:46" ht="13.5" customHeight="1">
      <c r="A234" s="7">
        <v>228</v>
      </c>
      <c r="B234" s="324">
        <v>4</v>
      </c>
      <c r="C234" s="473" t="s">
        <v>208</v>
      </c>
      <c r="D234" s="232" t="str">
        <f>VLOOKUP(C234,$C$564:$I$2155,2,0)</f>
        <v>LKS JEDNOŚĆ 32 Przyszowice</v>
      </c>
      <c r="E234" s="233" t="str">
        <f>VLOOKUP(C234,$C$564:$I$2155,3,0)</f>
        <v>s</v>
      </c>
      <c r="F234" s="233">
        <f>VLOOKUP(C234,$C$564:$I$2155,4,0)</f>
        <v>4</v>
      </c>
      <c r="G234" s="163"/>
      <c r="H234" s="471">
        <f>AL234</f>
        <v>18</v>
      </c>
      <c r="I234" s="166">
        <f>SUM(G234:H234)</f>
        <v>18</v>
      </c>
      <c r="J234" s="171">
        <f>M234+P234</f>
        <v>1499</v>
      </c>
      <c r="K234" s="9">
        <f>N234+Q234</f>
        <v>16</v>
      </c>
      <c r="L234" s="172">
        <f>O234+R234</f>
        <v>5</v>
      </c>
      <c r="M234" s="163">
        <v>514</v>
      </c>
      <c r="N234" s="160">
        <v>5</v>
      </c>
      <c r="O234" s="161">
        <v>2</v>
      </c>
      <c r="P234" s="159">
        <v>985</v>
      </c>
      <c r="Q234" s="160">
        <v>11</v>
      </c>
      <c r="R234" s="161">
        <v>3</v>
      </c>
      <c r="S234" s="44"/>
      <c r="T234" s="18">
        <v>1</v>
      </c>
      <c r="U234" s="19" t="s">
        <v>1317</v>
      </c>
      <c r="V234" s="18">
        <v>5</v>
      </c>
      <c r="W234" s="30" t="s">
        <v>1323</v>
      </c>
      <c r="X234" s="291"/>
      <c r="Y234" s="43"/>
      <c r="Z234" s="44"/>
      <c r="AA234" s="45"/>
      <c r="AB234" s="43"/>
      <c r="AC234" s="44"/>
      <c r="AD234" s="45"/>
      <c r="AE234" s="830"/>
      <c r="AF234" s="18"/>
      <c r="AG234" s="19"/>
      <c r="AH234" s="18"/>
      <c r="AI234" s="30"/>
      <c r="AJ234" s="326"/>
      <c r="AL234" s="307">
        <f t="shared" si="3"/>
        <v>18</v>
      </c>
    </row>
    <row r="235" spans="1:46" ht="13.5" customHeight="1">
      <c r="A235" s="6">
        <v>229</v>
      </c>
      <c r="B235" s="324">
        <v>179</v>
      </c>
      <c r="C235" s="808" t="s">
        <v>366</v>
      </c>
      <c r="D235" s="232" t="str">
        <f>VLOOKUP(C235,$C$564:$I$2155,2,0)</f>
        <v>SILESIA Tarnowskie Góry</v>
      </c>
      <c r="E235" s="233" t="str">
        <f>VLOOKUP(C235,$C$564:$I$2155,3,0)</f>
        <v>s</v>
      </c>
      <c r="F235" s="233">
        <f>VLOOKUP(C235,$C$564:$I$2155,4,0)</f>
        <v>1</v>
      </c>
      <c r="G235" s="163"/>
      <c r="H235" s="471">
        <f>AL235</f>
        <v>18</v>
      </c>
      <c r="I235" s="166">
        <f>SUM(G235:H235)</f>
        <v>18</v>
      </c>
      <c r="J235" s="171">
        <f>M235+P235</f>
        <v>1494</v>
      </c>
      <c r="K235" s="9">
        <f>N235+Q235</f>
        <v>22</v>
      </c>
      <c r="L235" s="172">
        <f>O235+R235</f>
        <v>10</v>
      </c>
      <c r="M235" s="163">
        <v>768</v>
      </c>
      <c r="N235" s="160">
        <v>11</v>
      </c>
      <c r="O235" s="161">
        <v>4</v>
      </c>
      <c r="P235" s="159">
        <v>726</v>
      </c>
      <c r="Q235" s="160">
        <v>11</v>
      </c>
      <c r="R235" s="161">
        <v>6</v>
      </c>
      <c r="S235" s="44"/>
      <c r="T235" s="10">
        <v>45</v>
      </c>
      <c r="U235" s="26" t="s">
        <v>1311</v>
      </c>
      <c r="V235" s="31">
        <v>48</v>
      </c>
      <c r="W235" s="32" t="s">
        <v>1317</v>
      </c>
      <c r="X235" s="292"/>
      <c r="Y235" s="43"/>
      <c r="Z235" s="44"/>
      <c r="AA235" s="45"/>
      <c r="AB235" s="43"/>
      <c r="AC235" s="44"/>
      <c r="AD235" s="45"/>
      <c r="AE235" s="828">
        <v>58</v>
      </c>
      <c r="AF235" s="16"/>
      <c r="AG235" s="22"/>
      <c r="AH235" s="16"/>
      <c r="AI235" s="334"/>
      <c r="AJ235" s="326"/>
      <c r="AL235" s="307">
        <f t="shared" si="3"/>
        <v>18</v>
      </c>
    </row>
    <row r="236" spans="1:46" ht="13.5" customHeight="1">
      <c r="A236" s="7">
        <v>230</v>
      </c>
      <c r="B236" s="324">
        <v>157</v>
      </c>
      <c r="C236" s="475" t="s">
        <v>47</v>
      </c>
      <c r="D236" s="232" t="str">
        <f>VLOOKUP(C236,$C$564:$I$2155,2,0)</f>
        <v>WALET Pawłowice</v>
      </c>
      <c r="E236" s="233" t="str">
        <f>VLOOKUP(C236,$C$564:$I$2155,3,0)</f>
        <v>s</v>
      </c>
      <c r="F236" s="233">
        <f>VLOOKUP(C236,$C$564:$I$2155,4,0)</f>
        <v>3</v>
      </c>
      <c r="G236" s="163"/>
      <c r="H236" s="471">
        <f>AL236</f>
        <v>18</v>
      </c>
      <c r="I236" s="166">
        <f>SUM(G236:H236)</f>
        <v>18</v>
      </c>
      <c r="J236" s="171">
        <f>M236+P236</f>
        <v>1492</v>
      </c>
      <c r="K236" s="9">
        <f>N236+Q236</f>
        <v>12</v>
      </c>
      <c r="L236" s="172">
        <f>O236+R236</f>
        <v>2</v>
      </c>
      <c r="M236" s="163">
        <v>795</v>
      </c>
      <c r="N236" s="160">
        <v>6</v>
      </c>
      <c r="O236" s="161">
        <v>1</v>
      </c>
      <c r="P236" s="159">
        <v>697</v>
      </c>
      <c r="Q236" s="160">
        <v>6</v>
      </c>
      <c r="R236" s="161">
        <v>1</v>
      </c>
      <c r="S236" s="44"/>
      <c r="T236" s="16">
        <v>40</v>
      </c>
      <c r="U236" s="17" t="s">
        <v>1323</v>
      </c>
      <c r="V236" s="16">
        <v>41</v>
      </c>
      <c r="W236" s="334" t="s">
        <v>1318</v>
      </c>
      <c r="X236" s="292"/>
      <c r="Y236" s="43"/>
      <c r="Z236" s="44"/>
      <c r="AA236" s="45"/>
      <c r="AB236" s="43"/>
      <c r="AC236" s="44"/>
      <c r="AD236" s="45"/>
      <c r="AE236" s="829"/>
      <c r="AF236" s="12"/>
      <c r="AG236" s="13"/>
      <c r="AH236" s="28"/>
      <c r="AI236" s="29"/>
      <c r="AJ236" s="326"/>
      <c r="AL236" s="307">
        <f t="shared" si="3"/>
        <v>18</v>
      </c>
    </row>
    <row r="237" spans="1:46" ht="13.5" customHeight="1">
      <c r="A237" s="7">
        <v>231</v>
      </c>
      <c r="B237" s="324">
        <v>150</v>
      </c>
      <c r="C237" s="475" t="s">
        <v>985</v>
      </c>
      <c r="D237" s="232" t="str">
        <f>VLOOKUP(C237,$C$564:$I$2155,2,0)</f>
        <v>LZS Otmice</v>
      </c>
      <c r="E237" s="233" t="str">
        <f>VLOOKUP(C237,$C$564:$I$2155,3,0)</f>
        <v>m</v>
      </c>
      <c r="F237" s="233">
        <f>VLOOKUP(C237,$C$564:$I$2155,4,0)</f>
        <v>5</v>
      </c>
      <c r="G237" s="472"/>
      <c r="H237" s="471">
        <f>AL237</f>
        <v>18</v>
      </c>
      <c r="I237" s="166">
        <f>SUM(G237:H237)</f>
        <v>18</v>
      </c>
      <c r="J237" s="171">
        <f>M237+P237</f>
        <v>1489</v>
      </c>
      <c r="K237" s="9">
        <f>N237+Q237</f>
        <v>24</v>
      </c>
      <c r="L237" s="172">
        <f>O237+R237</f>
        <v>7</v>
      </c>
      <c r="M237" s="163">
        <v>304</v>
      </c>
      <c r="N237" s="160">
        <v>9</v>
      </c>
      <c r="O237" s="161">
        <v>5</v>
      </c>
      <c r="P237" s="159">
        <v>1185</v>
      </c>
      <c r="Q237" s="160">
        <v>15</v>
      </c>
      <c r="R237" s="161">
        <v>2</v>
      </c>
      <c r="S237" s="44"/>
      <c r="T237" s="12">
        <v>38</v>
      </c>
      <c r="U237" s="329" t="s">
        <v>1318</v>
      </c>
      <c r="V237" s="28">
        <v>40</v>
      </c>
      <c r="W237" s="29" t="s">
        <v>1311</v>
      </c>
      <c r="X237" s="292"/>
      <c r="Y237" s="43"/>
      <c r="Z237" s="44"/>
      <c r="AA237" s="45"/>
      <c r="AB237" s="43"/>
      <c r="AC237" s="44"/>
      <c r="AD237" s="45"/>
      <c r="AE237" s="829"/>
      <c r="AF237" s="10"/>
      <c r="AG237" s="26"/>
      <c r="AH237" s="31"/>
      <c r="AI237" s="32"/>
      <c r="AJ237" s="326"/>
      <c r="AL237" s="307">
        <f t="shared" si="3"/>
        <v>18</v>
      </c>
    </row>
    <row r="238" spans="1:46" ht="13.5" customHeight="1">
      <c r="A238" s="6">
        <v>232</v>
      </c>
      <c r="B238" s="324">
        <v>96</v>
      </c>
      <c r="C238" s="473" t="s">
        <v>150</v>
      </c>
      <c r="D238" s="232" t="str">
        <f>VLOOKUP(C238,$C$564:$I$2155,2,0)</f>
        <v>Skat Klub RSM Ruda Śl.</v>
      </c>
      <c r="E238" s="233" t="str">
        <f>VLOOKUP(C238,$C$564:$I$2155,3,0)</f>
        <v>s</v>
      </c>
      <c r="F238" s="233">
        <f>VLOOKUP(C238,$C$564:$I$2155,4,0)</f>
        <v>4</v>
      </c>
      <c r="G238" s="163"/>
      <c r="H238" s="471">
        <f>AL238</f>
        <v>18</v>
      </c>
      <c r="I238" s="166">
        <f>SUM(G238:H238)</f>
        <v>18</v>
      </c>
      <c r="J238" s="171">
        <f>M238+P238</f>
        <v>1486</v>
      </c>
      <c r="K238" s="9">
        <f>N238+Q238</f>
        <v>18</v>
      </c>
      <c r="L238" s="172">
        <f>O238+R238</f>
        <v>4</v>
      </c>
      <c r="M238" s="163">
        <v>1030</v>
      </c>
      <c r="N238" s="160">
        <v>13</v>
      </c>
      <c r="O238" s="161">
        <v>3</v>
      </c>
      <c r="P238" s="159">
        <v>456</v>
      </c>
      <c r="Q238" s="160">
        <v>5</v>
      </c>
      <c r="R238" s="161">
        <v>1</v>
      </c>
      <c r="S238" s="44"/>
      <c r="T238" s="18">
        <v>24</v>
      </c>
      <c r="U238" s="19" t="s">
        <v>1317</v>
      </c>
      <c r="V238" s="14">
        <v>28</v>
      </c>
      <c r="W238" s="15" t="s">
        <v>1323</v>
      </c>
      <c r="X238" s="294"/>
      <c r="Y238" s="43"/>
      <c r="Z238" s="44"/>
      <c r="AA238" s="45"/>
      <c r="AB238" s="43"/>
      <c r="AC238" s="44"/>
      <c r="AD238" s="45"/>
      <c r="AE238" s="830"/>
      <c r="AF238" s="18"/>
      <c r="AG238" s="19"/>
      <c r="AH238" s="14"/>
      <c r="AI238" s="15"/>
      <c r="AJ238" s="326"/>
      <c r="AL238" s="307">
        <f t="shared" si="3"/>
        <v>18</v>
      </c>
    </row>
    <row r="239" spans="1:46" ht="13.5" customHeight="1">
      <c r="A239" s="7">
        <v>233</v>
      </c>
      <c r="B239" s="324">
        <v>217</v>
      </c>
      <c r="C239" s="475" t="s">
        <v>347</v>
      </c>
      <c r="D239" s="232" t="str">
        <f>VLOOKUP(C239,$C$564:$I$2155,2,0)</f>
        <v>PIAST Leszczyny</v>
      </c>
      <c r="E239" s="233" t="str">
        <f>VLOOKUP(C239,$C$564:$I$2155,3,0)</f>
        <v>m</v>
      </c>
      <c r="F239" s="233">
        <f>VLOOKUP(C239,$C$564:$I$2155,4,0)</f>
        <v>3</v>
      </c>
      <c r="G239" s="472"/>
      <c r="H239" s="471">
        <f>AL239</f>
        <v>18</v>
      </c>
      <c r="I239" s="166">
        <f>SUM(G239:H239)</f>
        <v>18</v>
      </c>
      <c r="J239" s="171">
        <f>M239+P239</f>
        <v>1481</v>
      </c>
      <c r="K239" s="9">
        <f>N239+Q239</f>
        <v>17</v>
      </c>
      <c r="L239" s="172">
        <f>O239+R239</f>
        <v>5</v>
      </c>
      <c r="M239" s="163">
        <v>444</v>
      </c>
      <c r="N239" s="160">
        <v>5</v>
      </c>
      <c r="O239" s="161">
        <v>3</v>
      </c>
      <c r="P239" s="159">
        <v>1037</v>
      </c>
      <c r="Q239" s="160">
        <v>12</v>
      </c>
      <c r="R239" s="161">
        <v>2</v>
      </c>
      <c r="S239" s="44"/>
      <c r="T239" s="16">
        <v>55</v>
      </c>
      <c r="U239" s="22" t="s">
        <v>1323</v>
      </c>
      <c r="V239" s="16">
        <v>56</v>
      </c>
      <c r="W239" s="334" t="s">
        <v>1318</v>
      </c>
      <c r="X239" s="292"/>
      <c r="Y239" s="43"/>
      <c r="Z239" s="44"/>
      <c r="AA239" s="45"/>
      <c r="AB239" s="43"/>
      <c r="AC239" s="44"/>
      <c r="AD239" s="45"/>
      <c r="AE239" s="828">
        <v>59</v>
      </c>
      <c r="AF239" s="16"/>
      <c r="AG239" s="22"/>
      <c r="AH239" s="16"/>
      <c r="AI239" s="334"/>
      <c r="AJ239" s="326"/>
      <c r="AL239" s="307">
        <f t="shared" si="3"/>
        <v>18</v>
      </c>
    </row>
    <row r="240" spans="1:46" ht="13.5" customHeight="1">
      <c r="A240" s="7">
        <v>234</v>
      </c>
      <c r="B240" s="324">
        <v>77</v>
      </c>
      <c r="C240" s="475" t="s">
        <v>172</v>
      </c>
      <c r="D240" s="232" t="str">
        <f>VLOOKUP(C240,$C$564:$I$2155,2,0)</f>
        <v>WISUS Żory</v>
      </c>
      <c r="E240" s="233" t="str">
        <f>VLOOKUP(C240,$C$564:$I$2155,3,0)</f>
        <v>m</v>
      </c>
      <c r="F240" s="233">
        <f>VLOOKUP(C240,$C$564:$I$2155,4,0)</f>
        <v>3</v>
      </c>
      <c r="G240" s="472"/>
      <c r="H240" s="471">
        <f>AL240</f>
        <v>18</v>
      </c>
      <c r="I240" s="166">
        <f>SUM(G240:H240)</f>
        <v>18</v>
      </c>
      <c r="J240" s="171">
        <f>M240+P240</f>
        <v>1472</v>
      </c>
      <c r="K240" s="9">
        <f>N240+Q240</f>
        <v>20</v>
      </c>
      <c r="L240" s="172">
        <f>O240+R240</f>
        <v>6</v>
      </c>
      <c r="M240" s="163">
        <v>993</v>
      </c>
      <c r="N240" s="160">
        <v>12</v>
      </c>
      <c r="O240" s="161">
        <v>2</v>
      </c>
      <c r="P240" s="159">
        <v>479</v>
      </c>
      <c r="Q240" s="160">
        <v>8</v>
      </c>
      <c r="R240" s="161">
        <v>4</v>
      </c>
      <c r="S240" s="44"/>
      <c r="T240" s="16">
        <v>20</v>
      </c>
      <c r="U240" s="17" t="s">
        <v>1323</v>
      </c>
      <c r="V240" s="16">
        <v>21</v>
      </c>
      <c r="W240" s="334" t="s">
        <v>1318</v>
      </c>
      <c r="X240" s="292"/>
      <c r="Y240" s="43"/>
      <c r="Z240" s="44"/>
      <c r="AA240" s="45"/>
      <c r="AB240" s="43"/>
      <c r="AC240" s="44"/>
      <c r="AD240" s="45"/>
      <c r="AE240" s="829"/>
      <c r="AF240" s="12"/>
      <c r="AG240" s="13"/>
      <c r="AH240" s="28"/>
      <c r="AI240" s="29"/>
      <c r="AJ240" s="326"/>
      <c r="AL240" s="307">
        <f t="shared" si="3"/>
        <v>18</v>
      </c>
    </row>
    <row r="241" spans="1:38" ht="13.5" customHeight="1">
      <c r="A241" s="6">
        <v>235</v>
      </c>
      <c r="B241" s="324">
        <v>240</v>
      </c>
      <c r="C241" s="801" t="s">
        <v>1558</v>
      </c>
      <c r="D241" s="232" t="str">
        <f>VLOOKUP(C241,$C$564:$I$2155,2,0)</f>
        <v>LKS JEDNOŚĆ 32 Przyszowice</v>
      </c>
      <c r="E241" s="233" t="str">
        <f>VLOOKUP(C241,$C$564:$I$2155,3,0)</f>
        <v>m</v>
      </c>
      <c r="F241" s="233">
        <f>VLOOKUP(C241,$C$564:$I$2155,4,0)</f>
        <v>4</v>
      </c>
      <c r="G241" s="163"/>
      <c r="H241" s="471">
        <f>AL241</f>
        <v>18</v>
      </c>
      <c r="I241" s="166">
        <f>SUM(G241:H241)</f>
        <v>18</v>
      </c>
      <c r="J241" s="171">
        <f>M241+P241</f>
        <v>1469</v>
      </c>
      <c r="K241" s="9">
        <f>N241+Q241</f>
        <v>15</v>
      </c>
      <c r="L241" s="172">
        <f>O241+R241</f>
        <v>5</v>
      </c>
      <c r="M241" s="163">
        <v>710</v>
      </c>
      <c r="N241" s="160">
        <v>7</v>
      </c>
      <c r="O241" s="161">
        <v>3</v>
      </c>
      <c r="P241" s="159">
        <v>759</v>
      </c>
      <c r="Q241" s="160">
        <v>8</v>
      </c>
      <c r="R241" s="161">
        <v>2</v>
      </c>
      <c r="S241" s="44"/>
      <c r="T241" s="18">
        <v>60</v>
      </c>
      <c r="U241" s="330" t="s">
        <v>1317</v>
      </c>
      <c r="V241" s="14">
        <v>64</v>
      </c>
      <c r="W241" s="15" t="s">
        <v>1323</v>
      </c>
      <c r="X241" s="292"/>
      <c r="Y241" s="43"/>
      <c r="Z241" s="44"/>
      <c r="AA241" s="45"/>
      <c r="AB241" s="43"/>
      <c r="AC241" s="44"/>
      <c r="AD241" s="45"/>
      <c r="AE241" s="829"/>
      <c r="AF241" s="10"/>
      <c r="AG241" s="26"/>
      <c r="AH241" s="31"/>
      <c r="AI241" s="32"/>
      <c r="AJ241" s="326"/>
      <c r="AL241" s="307">
        <f t="shared" si="3"/>
        <v>18</v>
      </c>
    </row>
    <row r="242" spans="1:38" ht="13.5" customHeight="1">
      <c r="A242" s="7">
        <v>236</v>
      </c>
      <c r="B242" s="324">
        <v>173</v>
      </c>
      <c r="C242" s="475" t="s">
        <v>98</v>
      </c>
      <c r="D242" s="232" t="str">
        <f>VLOOKUP(C242,$C$564:$I$2155,2,0)</f>
        <v>ASY Żory</v>
      </c>
      <c r="E242" s="233" t="str">
        <f>VLOOKUP(C242,$C$564:$I$2155,3,0)</f>
        <v>s</v>
      </c>
      <c r="F242" s="233">
        <f>VLOOKUP(C242,$C$564:$I$2155,4,0)</f>
        <v>3</v>
      </c>
      <c r="G242" s="472"/>
      <c r="H242" s="471">
        <f>AL242</f>
        <v>18</v>
      </c>
      <c r="I242" s="166">
        <f>SUM(G242:H242)</f>
        <v>18</v>
      </c>
      <c r="J242" s="171">
        <f>M242+P242</f>
        <v>1469</v>
      </c>
      <c r="K242" s="9">
        <f>N242+Q242</f>
        <v>13</v>
      </c>
      <c r="L242" s="172">
        <f>O242+R242</f>
        <v>2</v>
      </c>
      <c r="M242" s="163">
        <v>613</v>
      </c>
      <c r="N242" s="160">
        <v>6</v>
      </c>
      <c r="O242" s="161">
        <v>1</v>
      </c>
      <c r="P242" s="159">
        <v>856</v>
      </c>
      <c r="Q242" s="160">
        <v>7</v>
      </c>
      <c r="R242" s="161">
        <v>1</v>
      </c>
      <c r="S242" s="44"/>
      <c r="T242" s="16">
        <v>44</v>
      </c>
      <c r="U242" s="17" t="s">
        <v>1323</v>
      </c>
      <c r="V242" s="16">
        <v>45</v>
      </c>
      <c r="W242" s="334" t="s">
        <v>1318</v>
      </c>
      <c r="X242" s="292"/>
      <c r="Y242" s="43"/>
      <c r="Z242" s="44"/>
      <c r="AA242" s="45"/>
      <c r="AB242" s="43"/>
      <c r="AC242" s="44"/>
      <c r="AD242" s="45"/>
      <c r="AE242" s="830"/>
      <c r="AF242" s="18"/>
      <c r="AG242" s="19"/>
      <c r="AH242" s="18"/>
      <c r="AI242" s="30"/>
      <c r="AJ242" s="326"/>
      <c r="AL242" s="307">
        <f t="shared" si="3"/>
        <v>18</v>
      </c>
    </row>
    <row r="243" spans="1:38" ht="13.5" customHeight="1">
      <c r="A243" s="7">
        <v>237</v>
      </c>
      <c r="B243" s="324">
        <v>188</v>
      </c>
      <c r="C243" s="474" t="s">
        <v>409</v>
      </c>
      <c r="D243" s="232" t="str">
        <f>VLOOKUP(C243,$C$564:$I$2155,2,0)</f>
        <v>SK Wyry</v>
      </c>
      <c r="E243" s="233" t="str">
        <f>VLOOKUP(C243,$C$564:$I$2155,3,0)</f>
        <v>j</v>
      </c>
      <c r="F243" s="233">
        <f>VLOOKUP(C243,$C$564:$I$2155,4,0)</f>
        <v>2</v>
      </c>
      <c r="G243" s="163"/>
      <c r="H243" s="471">
        <f>AL243</f>
        <v>18</v>
      </c>
      <c r="I243" s="166">
        <f>SUM(G243:H243)</f>
        <v>18</v>
      </c>
      <c r="J243" s="171">
        <f>M243+P243</f>
        <v>1463</v>
      </c>
      <c r="K243" s="9">
        <f>N243+Q243</f>
        <v>18</v>
      </c>
      <c r="L243" s="172">
        <f>O243+R243</f>
        <v>7</v>
      </c>
      <c r="M243" s="163">
        <v>908</v>
      </c>
      <c r="N243" s="160">
        <v>11</v>
      </c>
      <c r="O243" s="161">
        <v>4</v>
      </c>
      <c r="P243" s="159">
        <v>555</v>
      </c>
      <c r="Q243" s="160">
        <v>7</v>
      </c>
      <c r="R243" s="161">
        <v>3</v>
      </c>
      <c r="S243" s="44"/>
      <c r="T243" s="18">
        <v>47</v>
      </c>
      <c r="U243" s="330" t="s">
        <v>1317</v>
      </c>
      <c r="V243" s="18">
        <v>51</v>
      </c>
      <c r="W243" s="30" t="s">
        <v>1323</v>
      </c>
      <c r="X243" s="292"/>
      <c r="Y243" s="43"/>
      <c r="Z243" s="44"/>
      <c r="AA243" s="45"/>
      <c r="AB243" s="43"/>
      <c r="AC243" s="44"/>
      <c r="AD243" s="45"/>
      <c r="AE243" s="828">
        <v>60</v>
      </c>
      <c r="AF243" s="16"/>
      <c r="AG243" s="22"/>
      <c r="AH243" s="16"/>
      <c r="AI243" s="334"/>
      <c r="AJ243" s="326"/>
      <c r="AL243" s="307">
        <f t="shared" si="3"/>
        <v>18</v>
      </c>
    </row>
    <row r="244" spans="1:38" ht="13.5" customHeight="1">
      <c r="A244" s="6">
        <v>238</v>
      </c>
      <c r="B244" s="324">
        <v>95</v>
      </c>
      <c r="C244" s="822" t="s">
        <v>1765</v>
      </c>
      <c r="D244" s="232" t="e">
        <f>VLOOKUP(C244,$C$564:$I$2155,2,0)</f>
        <v>#N/A</v>
      </c>
      <c r="E244" s="233" t="e">
        <f>VLOOKUP(C244,$C$564:$I$2155,3,0)</f>
        <v>#N/A</v>
      </c>
      <c r="F244" s="233" t="e">
        <f>VLOOKUP(C244,$C$564:$I$2155,4,0)</f>
        <v>#N/A</v>
      </c>
      <c r="G244" s="163"/>
      <c r="H244" s="471">
        <f>AL244</f>
        <v>18</v>
      </c>
      <c r="I244" s="166">
        <f>SUM(G244:H244)</f>
        <v>18</v>
      </c>
      <c r="J244" s="171">
        <f>M244+P244</f>
        <v>1460</v>
      </c>
      <c r="K244" s="9">
        <f>N244+Q244</f>
        <v>20</v>
      </c>
      <c r="L244" s="172">
        <f>O244+R244</f>
        <v>7</v>
      </c>
      <c r="M244" s="163">
        <v>764</v>
      </c>
      <c r="N244" s="160">
        <v>9</v>
      </c>
      <c r="O244" s="161">
        <v>2</v>
      </c>
      <c r="P244" s="159">
        <v>696</v>
      </c>
      <c r="Q244" s="160">
        <v>11</v>
      </c>
      <c r="R244" s="161">
        <v>5</v>
      </c>
      <c r="S244" s="44"/>
      <c r="T244" s="10">
        <v>24</v>
      </c>
      <c r="U244" s="11" t="s">
        <v>1311</v>
      </c>
      <c r="V244" s="31">
        <v>27</v>
      </c>
      <c r="W244" s="32" t="s">
        <v>1317</v>
      </c>
      <c r="X244" s="292"/>
      <c r="Y244" s="43"/>
      <c r="Z244" s="44"/>
      <c r="AA244" s="45"/>
      <c r="AB244" s="43"/>
      <c r="AC244" s="44"/>
      <c r="AD244" s="45"/>
      <c r="AE244" s="829"/>
      <c r="AF244" s="12"/>
      <c r="AG244" s="13"/>
      <c r="AH244" s="28"/>
      <c r="AI244" s="29"/>
      <c r="AJ244" s="326"/>
      <c r="AL244" s="307">
        <f t="shared" si="3"/>
        <v>18</v>
      </c>
    </row>
    <row r="245" spans="1:38" ht="13.5" customHeight="1">
      <c r="A245" s="7">
        <v>239</v>
      </c>
      <c r="B245" s="324">
        <v>129</v>
      </c>
      <c r="C245" s="475" t="s">
        <v>868</v>
      </c>
      <c r="D245" s="232" t="str">
        <f>VLOOKUP(C245,$C$564:$I$2155,2,0)</f>
        <v>ISKRA Rybnik</v>
      </c>
      <c r="E245" s="233" t="str">
        <f>VLOOKUP(C245,$C$564:$I$2155,3,0)</f>
        <v>s</v>
      </c>
      <c r="F245" s="233">
        <f>VLOOKUP(C245,$C$564:$I$2155,4,0)</f>
        <v>3</v>
      </c>
      <c r="G245" s="163"/>
      <c r="H245" s="471">
        <f>AL245</f>
        <v>18</v>
      </c>
      <c r="I245" s="166">
        <f>SUM(G245:H245)</f>
        <v>18</v>
      </c>
      <c r="J245" s="171">
        <f>M245+P245</f>
        <v>1457</v>
      </c>
      <c r="K245" s="9">
        <f>N245+Q245</f>
        <v>12</v>
      </c>
      <c r="L245" s="172">
        <f>O245+R245</f>
        <v>2</v>
      </c>
      <c r="M245" s="163">
        <v>602</v>
      </c>
      <c r="N245" s="160">
        <v>5</v>
      </c>
      <c r="O245" s="161">
        <v>2</v>
      </c>
      <c r="P245" s="159">
        <v>855</v>
      </c>
      <c r="Q245" s="160">
        <v>7</v>
      </c>
      <c r="R245" s="161">
        <v>0</v>
      </c>
      <c r="S245" s="44"/>
      <c r="T245" s="16">
        <v>33</v>
      </c>
      <c r="U245" s="22" t="s">
        <v>1323</v>
      </c>
      <c r="V245" s="16">
        <v>34</v>
      </c>
      <c r="W245" s="334" t="s">
        <v>1318</v>
      </c>
      <c r="X245" s="292"/>
      <c r="Y245" s="43"/>
      <c r="Z245" s="44"/>
      <c r="AA245" s="45"/>
      <c r="AB245" s="43"/>
      <c r="AC245" s="44"/>
      <c r="AD245" s="45"/>
      <c r="AE245" s="829"/>
      <c r="AF245" s="10"/>
      <c r="AG245" s="26"/>
      <c r="AH245" s="31"/>
      <c r="AI245" s="32"/>
      <c r="AJ245" s="326"/>
      <c r="AL245" s="307">
        <f t="shared" si="3"/>
        <v>18</v>
      </c>
    </row>
    <row r="246" spans="1:38" ht="13.5" customHeight="1">
      <c r="A246" s="7">
        <v>240</v>
      </c>
      <c r="B246" s="324">
        <v>87</v>
      </c>
      <c r="C246" s="798" t="s">
        <v>457</v>
      </c>
      <c r="D246" s="232" t="str">
        <f>VLOOKUP(C246,$C$564:$I$2155,2,0)</f>
        <v>SOKÓŁ Imielin</v>
      </c>
      <c r="E246" s="233" t="str">
        <f>VLOOKUP(C246,$C$564:$I$2155,3,0)</f>
        <v>s</v>
      </c>
      <c r="F246" s="233">
        <f>VLOOKUP(C246,$C$564:$I$2155,4,0)</f>
        <v>1</v>
      </c>
      <c r="G246" s="472"/>
      <c r="H246" s="471">
        <f>AL246</f>
        <v>18</v>
      </c>
      <c r="I246" s="166">
        <f>SUM(G246:H246)</f>
        <v>18</v>
      </c>
      <c r="J246" s="171">
        <f>M246+P246</f>
        <v>1452</v>
      </c>
      <c r="K246" s="9">
        <f>N246+Q246</f>
        <v>20</v>
      </c>
      <c r="L246" s="172">
        <f>O246+R246</f>
        <v>6</v>
      </c>
      <c r="M246" s="163">
        <v>744</v>
      </c>
      <c r="N246" s="160">
        <v>12</v>
      </c>
      <c r="O246" s="161">
        <v>5</v>
      </c>
      <c r="P246" s="159">
        <v>708</v>
      </c>
      <c r="Q246" s="160">
        <v>8</v>
      </c>
      <c r="R246" s="161">
        <v>1</v>
      </c>
      <c r="S246" s="44"/>
      <c r="T246" s="10">
        <v>22</v>
      </c>
      <c r="U246" s="11" t="s">
        <v>1311</v>
      </c>
      <c r="V246" s="31">
        <v>25</v>
      </c>
      <c r="W246" s="32" t="s">
        <v>1317</v>
      </c>
      <c r="X246" s="292"/>
      <c r="Y246" s="43"/>
      <c r="Z246" s="44"/>
      <c r="AA246" s="45"/>
      <c r="AB246" s="43"/>
      <c r="AC246" s="44"/>
      <c r="AD246" s="45"/>
      <c r="AE246" s="830"/>
      <c r="AF246" s="18"/>
      <c r="AG246" s="19"/>
      <c r="AH246" s="14"/>
      <c r="AI246" s="15"/>
      <c r="AJ246" s="326"/>
      <c r="AL246" s="307">
        <f t="shared" si="3"/>
        <v>18</v>
      </c>
    </row>
    <row r="247" spans="1:38" ht="13.5" customHeight="1">
      <c r="A247" s="6">
        <v>241</v>
      </c>
      <c r="B247" s="324">
        <v>296</v>
      </c>
      <c r="C247" s="474" t="s">
        <v>241</v>
      </c>
      <c r="D247" s="232" t="str">
        <f>VLOOKUP(C247,$C$564:$I$2155,2,0)</f>
        <v>PIAST Leszczyny</v>
      </c>
      <c r="E247" s="233" t="str">
        <f>VLOOKUP(C247,$C$564:$I$2155,3,0)</f>
        <v>s</v>
      </c>
      <c r="F247" s="233">
        <f>VLOOKUP(C247,$C$564:$I$2155,4,0)</f>
        <v>3</v>
      </c>
      <c r="G247" s="472"/>
      <c r="H247" s="471">
        <f>AL247</f>
        <v>18</v>
      </c>
      <c r="I247" s="166">
        <f>SUM(G247:H247)</f>
        <v>18</v>
      </c>
      <c r="J247" s="171">
        <f>M247+P247</f>
        <v>1451</v>
      </c>
      <c r="K247" s="9">
        <f>N247+Q247</f>
        <v>18</v>
      </c>
      <c r="L247" s="172">
        <f>O247+R247</f>
        <v>5</v>
      </c>
      <c r="M247" s="160">
        <v>962</v>
      </c>
      <c r="N247" s="161">
        <v>12</v>
      </c>
      <c r="O247" s="159">
        <v>3</v>
      </c>
      <c r="P247" s="159">
        <v>489</v>
      </c>
      <c r="Q247" s="160">
        <v>6</v>
      </c>
      <c r="R247" s="161">
        <v>2</v>
      </c>
      <c r="S247" s="44"/>
      <c r="T247" s="18">
        <v>74</v>
      </c>
      <c r="U247" s="330" t="s">
        <v>1317</v>
      </c>
      <c r="V247" s="14">
        <v>78</v>
      </c>
      <c r="W247" s="15" t="s">
        <v>1323</v>
      </c>
      <c r="X247" s="292"/>
      <c r="Y247" s="43"/>
      <c r="Z247" s="44"/>
      <c r="AA247" s="45"/>
      <c r="AB247" s="43"/>
      <c r="AC247" s="44"/>
      <c r="AD247" s="45"/>
      <c r="AE247" s="828">
        <v>61</v>
      </c>
      <c r="AF247" s="16"/>
      <c r="AG247" s="22"/>
      <c r="AH247" s="16"/>
      <c r="AI247" s="334"/>
      <c r="AJ247" s="326"/>
      <c r="AL247" s="307">
        <f t="shared" si="3"/>
        <v>18</v>
      </c>
    </row>
    <row r="248" spans="1:38" ht="13.5" customHeight="1">
      <c r="A248" s="7">
        <v>242</v>
      </c>
      <c r="B248" s="324">
        <v>202</v>
      </c>
      <c r="C248" s="780" t="s">
        <v>143</v>
      </c>
      <c r="D248" s="232" t="str">
        <f>VLOOKUP(C248,$C$564:$I$2155,2,0)</f>
        <v>GKS DĄB Gaszowice</v>
      </c>
      <c r="E248" s="233" t="str">
        <f>VLOOKUP(C248,$C$564:$I$2155,3,0)</f>
        <v>m</v>
      </c>
      <c r="F248" s="233">
        <f>VLOOKUP(C248,$C$564:$I$2155,4,0)</f>
        <v>7</v>
      </c>
      <c r="G248" s="472"/>
      <c r="H248" s="471">
        <f>AL248</f>
        <v>16</v>
      </c>
      <c r="I248" s="166">
        <f>SUM(G248:H248)</f>
        <v>16</v>
      </c>
      <c r="J248" s="171">
        <f>M248+P248</f>
        <v>1447</v>
      </c>
      <c r="K248" s="9">
        <f>N248+Q248</f>
        <v>18</v>
      </c>
      <c r="L248" s="172">
        <f>O248+R248</f>
        <v>7</v>
      </c>
      <c r="M248" s="163">
        <v>740</v>
      </c>
      <c r="N248" s="160">
        <v>8</v>
      </c>
      <c r="O248" s="161">
        <v>3</v>
      </c>
      <c r="P248" s="159">
        <v>707</v>
      </c>
      <c r="Q248" s="160">
        <v>10</v>
      </c>
      <c r="R248" s="161">
        <v>4</v>
      </c>
      <c r="S248" s="293"/>
      <c r="T248" s="12">
        <v>51</v>
      </c>
      <c r="U248" s="13" t="s">
        <v>1318</v>
      </c>
      <c r="V248" s="28">
        <v>53</v>
      </c>
      <c r="W248" s="29" t="s">
        <v>1311</v>
      </c>
      <c r="X248" s="292"/>
      <c r="Y248" s="43"/>
      <c r="Z248" s="44"/>
      <c r="AA248" s="45"/>
      <c r="AB248" s="43"/>
      <c r="AC248" s="44"/>
      <c r="AD248" s="45"/>
      <c r="AE248" s="829"/>
      <c r="AF248" s="12"/>
      <c r="AG248" s="13"/>
      <c r="AH248" s="28"/>
      <c r="AI248" s="29"/>
      <c r="AJ248" s="326"/>
      <c r="AL248" s="307">
        <f t="shared" si="3"/>
        <v>16</v>
      </c>
    </row>
    <row r="249" spans="1:38" ht="13.5" customHeight="1">
      <c r="A249" s="7">
        <v>243</v>
      </c>
      <c r="B249" s="324">
        <v>233</v>
      </c>
      <c r="C249" s="788" t="s">
        <v>106</v>
      </c>
      <c r="D249" s="232" t="str">
        <f>VLOOKUP(C249,$C$564:$I$2155,2,0)</f>
        <v>WISUS Żory</v>
      </c>
      <c r="E249" s="233" t="str">
        <f>VLOOKUP(C249,$C$564:$I$2155,3,0)</f>
        <v>s</v>
      </c>
      <c r="F249" s="233">
        <f>VLOOKUP(C249,$C$564:$I$2155,4,0)</f>
        <v>3</v>
      </c>
      <c r="G249" s="472"/>
      <c r="H249" s="471">
        <f>AL249</f>
        <v>16</v>
      </c>
      <c r="I249" s="166">
        <f>SUM(G249:H249)</f>
        <v>16</v>
      </c>
      <c r="J249" s="171">
        <f>M249+P249</f>
        <v>1444</v>
      </c>
      <c r="K249" s="9">
        <f>N249+Q249</f>
        <v>17</v>
      </c>
      <c r="L249" s="172">
        <f>O249+R249</f>
        <v>6</v>
      </c>
      <c r="M249" s="163">
        <v>811</v>
      </c>
      <c r="N249" s="160">
        <v>9</v>
      </c>
      <c r="O249" s="161">
        <v>3</v>
      </c>
      <c r="P249" s="159">
        <v>633</v>
      </c>
      <c r="Q249" s="160">
        <v>8</v>
      </c>
      <c r="R249" s="161">
        <v>3</v>
      </c>
      <c r="T249" s="16">
        <v>59</v>
      </c>
      <c r="U249" s="22" t="s">
        <v>1323</v>
      </c>
      <c r="V249" s="16">
        <v>60</v>
      </c>
      <c r="W249" s="334" t="s">
        <v>1318</v>
      </c>
      <c r="X249" s="340"/>
      <c r="Y249" s="43"/>
      <c r="Z249" s="44"/>
      <c r="AA249" s="45"/>
      <c r="AB249" s="43"/>
      <c r="AC249" s="44"/>
      <c r="AD249" s="45"/>
      <c r="AE249" s="829"/>
      <c r="AF249" s="10"/>
      <c r="AG249" s="26"/>
      <c r="AH249" s="31"/>
      <c r="AI249" s="32"/>
      <c r="AJ249" s="326"/>
      <c r="AL249" s="307">
        <f t="shared" si="3"/>
        <v>16</v>
      </c>
    </row>
    <row r="250" spans="1:38" ht="13.5" customHeight="1">
      <c r="A250" s="6">
        <v>244</v>
      </c>
      <c r="B250" s="324">
        <v>275</v>
      </c>
      <c r="C250" s="808" t="s">
        <v>334</v>
      </c>
      <c r="D250" s="232" t="str">
        <f>VLOOKUP(C250,$C$564:$I$2155,2,0)</f>
        <v>OK ANDALUZJA Piekary Śl.</v>
      </c>
      <c r="E250" s="233" t="str">
        <f>VLOOKUP(C250,$C$564:$I$2155,3,0)</f>
        <v>s</v>
      </c>
      <c r="F250" s="233">
        <f>VLOOKUP(C250,$C$564:$I$2155,4,0)</f>
        <v>1</v>
      </c>
      <c r="G250" s="163"/>
      <c r="H250" s="471">
        <f>AL250</f>
        <v>16</v>
      </c>
      <c r="I250" s="166">
        <f>SUM(G250:H250)</f>
        <v>16</v>
      </c>
      <c r="J250" s="171">
        <f>M250+P250</f>
        <v>1441</v>
      </c>
      <c r="K250" s="9">
        <f>N250+Q250</f>
        <v>21</v>
      </c>
      <c r="L250" s="172">
        <f>O250+R250</f>
        <v>7</v>
      </c>
      <c r="M250" s="163">
        <v>413</v>
      </c>
      <c r="N250" s="160">
        <v>9</v>
      </c>
      <c r="O250" s="161">
        <v>4</v>
      </c>
      <c r="P250" s="159">
        <v>1028</v>
      </c>
      <c r="Q250" s="160">
        <v>12</v>
      </c>
      <c r="R250" s="161">
        <v>3</v>
      </c>
      <c r="T250" s="10">
        <v>69</v>
      </c>
      <c r="U250" s="11" t="s">
        <v>1311</v>
      </c>
      <c r="V250" s="31">
        <v>72</v>
      </c>
      <c r="W250" s="32" t="s">
        <v>1317</v>
      </c>
      <c r="X250" s="42"/>
      <c r="Y250" s="43"/>
      <c r="Z250" s="44"/>
      <c r="AA250" s="45"/>
      <c r="AB250" s="43"/>
      <c r="AC250" s="44"/>
      <c r="AD250" s="45"/>
      <c r="AE250" s="830"/>
      <c r="AF250" s="18"/>
      <c r="AG250" s="19"/>
      <c r="AH250" s="18"/>
      <c r="AI250" s="30"/>
      <c r="AJ250" s="326"/>
      <c r="AL250" s="307">
        <f t="shared" si="3"/>
        <v>16</v>
      </c>
    </row>
    <row r="251" spans="1:38" ht="13.5" customHeight="1">
      <c r="A251" s="7">
        <v>245</v>
      </c>
      <c r="B251" s="324">
        <v>59</v>
      </c>
      <c r="C251" s="798" t="s">
        <v>473</v>
      </c>
      <c r="D251" s="232" t="str">
        <f>VLOOKUP(C251,$C$564:$I$2155,2,0)</f>
        <v>SOKÓŁ Imielin</v>
      </c>
      <c r="E251" s="233" t="str">
        <f>VLOOKUP(C251,$C$564:$I$2155,3,0)</f>
        <v>s</v>
      </c>
      <c r="F251" s="233">
        <f>VLOOKUP(C251,$C$564:$I$2155,4,0)</f>
        <v>1</v>
      </c>
      <c r="G251" s="163"/>
      <c r="H251" s="471">
        <f>AL251</f>
        <v>16</v>
      </c>
      <c r="I251" s="166">
        <f>SUM(G251:H251)</f>
        <v>16</v>
      </c>
      <c r="J251" s="171">
        <f>M251+P251</f>
        <v>1441</v>
      </c>
      <c r="K251" s="9">
        <f>N251+Q251</f>
        <v>14</v>
      </c>
      <c r="L251" s="172">
        <f>O251+R251</f>
        <v>2</v>
      </c>
      <c r="M251" s="163">
        <v>984</v>
      </c>
      <c r="N251" s="160">
        <v>10</v>
      </c>
      <c r="O251" s="161">
        <v>1</v>
      </c>
      <c r="P251" s="159">
        <v>457</v>
      </c>
      <c r="Q251" s="160">
        <v>4</v>
      </c>
      <c r="R251" s="161">
        <v>1</v>
      </c>
      <c r="T251" s="10">
        <v>15</v>
      </c>
      <c r="U251" s="26" t="s">
        <v>1311</v>
      </c>
      <c r="V251" s="31">
        <v>18</v>
      </c>
      <c r="W251" s="32" t="s">
        <v>1317</v>
      </c>
      <c r="X251" s="42"/>
      <c r="Y251" s="43"/>
      <c r="Z251" s="44"/>
      <c r="AA251" s="45"/>
      <c r="AB251" s="43"/>
      <c r="AC251" s="44"/>
      <c r="AD251" s="45"/>
      <c r="AE251" s="828">
        <v>62</v>
      </c>
      <c r="AF251" s="16"/>
      <c r="AG251" s="22"/>
      <c r="AH251" s="16"/>
      <c r="AI251" s="334"/>
      <c r="AJ251" s="326"/>
      <c r="AL251" s="307">
        <f t="shared" si="3"/>
        <v>16</v>
      </c>
    </row>
    <row r="252" spans="1:38" ht="13.5" customHeight="1">
      <c r="A252" s="7">
        <v>246</v>
      </c>
      <c r="B252" s="324">
        <v>54</v>
      </c>
      <c r="C252" s="475" t="s">
        <v>445</v>
      </c>
      <c r="D252" s="232" t="str">
        <f>VLOOKUP(C252,$C$564:$I$2155,2,0)</f>
        <v>LKS Mechanik Kochcice</v>
      </c>
      <c r="E252" s="233" t="str">
        <f>VLOOKUP(C252,$C$564:$I$2155,3,0)</f>
        <v>m</v>
      </c>
      <c r="F252" s="233">
        <f>VLOOKUP(C252,$C$564:$I$2155,4,0)</f>
        <v>5</v>
      </c>
      <c r="G252" s="163"/>
      <c r="H252" s="471">
        <f>AL252</f>
        <v>16</v>
      </c>
      <c r="I252" s="166">
        <f>SUM(G252:H252)</f>
        <v>16</v>
      </c>
      <c r="J252" s="171">
        <f>M252+P252</f>
        <v>1441</v>
      </c>
      <c r="K252" s="9">
        <f>N252+Q252</f>
        <v>14</v>
      </c>
      <c r="L252" s="172">
        <f>O252+R252</f>
        <v>4</v>
      </c>
      <c r="M252" s="163">
        <v>716</v>
      </c>
      <c r="N252" s="160">
        <v>7</v>
      </c>
      <c r="O252" s="161">
        <v>3</v>
      </c>
      <c r="P252" s="159">
        <v>725</v>
      </c>
      <c r="Q252" s="160">
        <v>7</v>
      </c>
      <c r="R252" s="161">
        <v>1</v>
      </c>
      <c r="T252" s="12">
        <v>14</v>
      </c>
      <c r="U252" s="13" t="s">
        <v>1318</v>
      </c>
      <c r="V252" s="28">
        <v>16</v>
      </c>
      <c r="W252" s="29" t="s">
        <v>1311</v>
      </c>
      <c r="X252" s="42"/>
      <c r="Y252" s="43"/>
      <c r="Z252" s="44"/>
      <c r="AA252" s="45"/>
      <c r="AB252" s="43"/>
      <c r="AC252" s="44"/>
      <c r="AD252" s="45"/>
      <c r="AE252" s="829"/>
      <c r="AF252" s="12"/>
      <c r="AG252" s="13"/>
      <c r="AH252" s="28"/>
      <c r="AI252" s="29"/>
      <c r="AJ252" s="326"/>
      <c r="AL252" s="307">
        <f t="shared" si="3"/>
        <v>16</v>
      </c>
    </row>
    <row r="253" spans="1:38" ht="13.5" customHeight="1">
      <c r="A253" s="6">
        <v>247</v>
      </c>
      <c r="B253" s="324">
        <v>102</v>
      </c>
      <c r="C253" s="812" t="s">
        <v>515</v>
      </c>
      <c r="D253" s="232" t="str">
        <f>VLOOKUP(C253,$C$564:$I$2155,2,0)</f>
        <v>SKAT Lubliniec</v>
      </c>
      <c r="E253" s="233" t="str">
        <f>VLOOKUP(C253,$C$564:$I$2155,3,0)</f>
        <v>m</v>
      </c>
      <c r="F253" s="233">
        <f>VLOOKUP(C253,$C$564:$I$2155,4,0)</f>
        <v>5</v>
      </c>
      <c r="G253" s="163"/>
      <c r="H253" s="471">
        <f>AL253</f>
        <v>16</v>
      </c>
      <c r="I253" s="166">
        <f>SUM(G253:H253)</f>
        <v>16</v>
      </c>
      <c r="J253" s="171">
        <f>M253+P253</f>
        <v>1441</v>
      </c>
      <c r="K253" s="9">
        <f>N253+Q253</f>
        <v>14</v>
      </c>
      <c r="L253" s="172">
        <f>O253+R253</f>
        <v>4</v>
      </c>
      <c r="M253" s="163">
        <v>495</v>
      </c>
      <c r="N253" s="160">
        <v>5</v>
      </c>
      <c r="O253" s="161">
        <v>2</v>
      </c>
      <c r="P253" s="159">
        <v>946</v>
      </c>
      <c r="Q253" s="160">
        <v>9</v>
      </c>
      <c r="R253" s="161">
        <v>2</v>
      </c>
      <c r="T253" s="12">
        <v>26</v>
      </c>
      <c r="U253" s="329" t="s">
        <v>1318</v>
      </c>
      <c r="V253" s="28">
        <v>28</v>
      </c>
      <c r="W253" s="29" t="s">
        <v>1311</v>
      </c>
      <c r="X253" s="42"/>
      <c r="Y253" s="43"/>
      <c r="Z253" s="44"/>
      <c r="AA253" s="45"/>
      <c r="AB253" s="43"/>
      <c r="AC253" s="44"/>
      <c r="AD253" s="45"/>
      <c r="AE253" s="829"/>
      <c r="AF253" s="10"/>
      <c r="AG253" s="26"/>
      <c r="AH253" s="31"/>
      <c r="AI253" s="32"/>
      <c r="AJ253" s="326"/>
      <c r="AL253" s="307">
        <f t="shared" si="3"/>
        <v>16</v>
      </c>
    </row>
    <row r="254" spans="1:38" ht="13.5" customHeight="1">
      <c r="A254" s="7">
        <v>248</v>
      </c>
      <c r="B254" s="324">
        <v>199</v>
      </c>
      <c r="C254" s="798" t="s">
        <v>359</v>
      </c>
      <c r="D254" s="232" t="str">
        <f>VLOOKUP(C254,$C$564:$I$2155,2,0)</f>
        <v>AMICUS KWK STASZIC Katowice</v>
      </c>
      <c r="E254" s="233" t="str">
        <f>VLOOKUP(C254,$C$564:$I$2155,3,0)</f>
        <v>m</v>
      </c>
      <c r="F254" s="233">
        <f>VLOOKUP(C254,$C$564:$I$2155,4,0)</f>
        <v>1</v>
      </c>
      <c r="G254" s="472"/>
      <c r="H254" s="471">
        <f>AL254</f>
        <v>16</v>
      </c>
      <c r="I254" s="166">
        <f>SUM(G254:H254)</f>
        <v>16</v>
      </c>
      <c r="J254" s="171">
        <f>M254+P254</f>
        <v>1431</v>
      </c>
      <c r="K254" s="9">
        <f>N254+Q254</f>
        <v>15</v>
      </c>
      <c r="L254" s="172">
        <f>O254+R254</f>
        <v>4</v>
      </c>
      <c r="M254" s="163">
        <v>471</v>
      </c>
      <c r="N254" s="160">
        <v>5</v>
      </c>
      <c r="O254" s="161">
        <v>2</v>
      </c>
      <c r="P254" s="159">
        <v>960</v>
      </c>
      <c r="Q254" s="160">
        <v>10</v>
      </c>
      <c r="R254" s="161">
        <v>2</v>
      </c>
      <c r="T254" s="10">
        <v>50</v>
      </c>
      <c r="U254" s="11" t="s">
        <v>1311</v>
      </c>
      <c r="V254" s="31">
        <v>53</v>
      </c>
      <c r="W254" s="32" t="s">
        <v>1317</v>
      </c>
      <c r="X254" s="42"/>
      <c r="Y254" s="43"/>
      <c r="Z254" s="44"/>
      <c r="AA254" s="45"/>
      <c r="AB254" s="43"/>
      <c r="AC254" s="44"/>
      <c r="AD254" s="45"/>
      <c r="AE254" s="830"/>
      <c r="AF254" s="18"/>
      <c r="AG254" s="19"/>
      <c r="AH254" s="14"/>
      <c r="AI254" s="15"/>
      <c r="AJ254" s="326"/>
      <c r="AL254" s="307">
        <f t="shared" si="3"/>
        <v>16</v>
      </c>
    </row>
    <row r="255" spans="1:38" ht="13.5" customHeight="1">
      <c r="A255" s="7">
        <v>249</v>
      </c>
      <c r="B255" s="324">
        <v>239</v>
      </c>
      <c r="C255" s="798" t="s">
        <v>337</v>
      </c>
      <c r="D255" s="232" t="str">
        <f>VLOOKUP(C255,$C$564:$I$2155,2,0)</f>
        <v>AMICUS KWK STASZIC Katowice</v>
      </c>
      <c r="E255" s="233" t="str">
        <f>VLOOKUP(C255,$C$564:$I$2155,3,0)</f>
        <v>s</v>
      </c>
      <c r="F255" s="233">
        <f>VLOOKUP(C255,$C$564:$I$2155,4,0)</f>
        <v>1</v>
      </c>
      <c r="G255" s="163"/>
      <c r="H255" s="471">
        <f>AL255</f>
        <v>16</v>
      </c>
      <c r="I255" s="166">
        <f>SUM(G255:H255)</f>
        <v>16</v>
      </c>
      <c r="J255" s="171">
        <f>M255+P255</f>
        <v>1430</v>
      </c>
      <c r="K255" s="9">
        <f>N255+Q255</f>
        <v>16</v>
      </c>
      <c r="L255" s="172">
        <f>O255+R255</f>
        <v>4</v>
      </c>
      <c r="M255" s="163">
        <v>446</v>
      </c>
      <c r="N255" s="160">
        <v>8</v>
      </c>
      <c r="O255" s="161">
        <v>4</v>
      </c>
      <c r="P255" s="159">
        <v>984</v>
      </c>
      <c r="Q255" s="160">
        <v>8</v>
      </c>
      <c r="R255" s="161">
        <v>0</v>
      </c>
      <c r="T255" s="10">
        <v>60</v>
      </c>
      <c r="U255" s="26" t="s">
        <v>1311</v>
      </c>
      <c r="V255" s="31">
        <v>63</v>
      </c>
      <c r="W255" s="32" t="s">
        <v>1317</v>
      </c>
      <c r="X255" s="42"/>
      <c r="Y255" s="43"/>
      <c r="Z255" s="44"/>
      <c r="AA255" s="45"/>
      <c r="AB255" s="43"/>
      <c r="AC255" s="44"/>
      <c r="AD255" s="45"/>
      <c r="AE255" s="828">
        <v>63</v>
      </c>
      <c r="AF255" s="16"/>
      <c r="AG255" s="22"/>
      <c r="AH255" s="16"/>
      <c r="AI255" s="334"/>
      <c r="AJ255" s="326"/>
      <c r="AL255" s="307">
        <f t="shared" si="3"/>
        <v>16</v>
      </c>
    </row>
    <row r="256" spans="1:38" ht="13.5" customHeight="1">
      <c r="A256" s="6">
        <v>250</v>
      </c>
      <c r="B256" s="324">
        <v>194</v>
      </c>
      <c r="C256" s="475" t="s">
        <v>354</v>
      </c>
      <c r="D256" s="232" t="str">
        <f>VLOOKUP(C256,$C$564:$I$2155,2,0)</f>
        <v>LKS Górki Śl.</v>
      </c>
      <c r="E256" s="233" t="str">
        <f>VLOOKUP(C256,$C$564:$I$2155,3,0)</f>
        <v>s</v>
      </c>
      <c r="F256" s="233">
        <f>VLOOKUP(C256,$C$564:$I$2155,4,0)</f>
        <v>7</v>
      </c>
      <c r="G256" s="472"/>
      <c r="H256" s="471">
        <f>AL256</f>
        <v>16</v>
      </c>
      <c r="I256" s="166">
        <f>SUM(G256:H256)</f>
        <v>16</v>
      </c>
      <c r="J256" s="171">
        <f>M256+P256</f>
        <v>1427</v>
      </c>
      <c r="K256" s="9">
        <f>N256+Q256</f>
        <v>18</v>
      </c>
      <c r="L256" s="172">
        <f>O256+R256</f>
        <v>5</v>
      </c>
      <c r="M256" s="163">
        <v>685</v>
      </c>
      <c r="N256" s="160">
        <v>7</v>
      </c>
      <c r="O256" s="161">
        <v>1</v>
      </c>
      <c r="P256" s="159">
        <v>742</v>
      </c>
      <c r="Q256" s="160">
        <v>11</v>
      </c>
      <c r="R256" s="161">
        <v>4</v>
      </c>
      <c r="T256" s="12">
        <v>49</v>
      </c>
      <c r="U256" s="13" t="s">
        <v>1318</v>
      </c>
      <c r="V256" s="28">
        <v>51</v>
      </c>
      <c r="W256" s="29" t="s">
        <v>1311</v>
      </c>
      <c r="X256" s="42"/>
      <c r="Y256" s="43"/>
      <c r="Z256" s="44"/>
      <c r="AA256" s="45"/>
      <c r="AB256" s="43"/>
      <c r="AC256" s="44"/>
      <c r="AD256" s="45"/>
      <c r="AE256" s="829"/>
      <c r="AF256" s="12"/>
      <c r="AG256" s="13"/>
      <c r="AH256" s="28"/>
      <c r="AI256" s="29"/>
      <c r="AJ256" s="326"/>
      <c r="AL256" s="307">
        <f t="shared" si="3"/>
        <v>16</v>
      </c>
    </row>
    <row r="257" spans="1:38" ht="13.5" customHeight="1">
      <c r="A257" s="7">
        <v>251</v>
      </c>
      <c r="B257" s="324">
        <v>224</v>
      </c>
      <c r="C257" s="474" t="s">
        <v>501</v>
      </c>
      <c r="D257" s="232" t="str">
        <f>VLOOKUP(C257,$C$564:$I$2155,2,0)</f>
        <v>MIFAMA Mikołów</v>
      </c>
      <c r="E257" s="233" t="str">
        <f>VLOOKUP(C257,$C$564:$I$2155,3,0)</f>
        <v>s</v>
      </c>
      <c r="F257" s="233">
        <f>VLOOKUP(C257,$C$564:$I$2155,4,0)</f>
        <v>2</v>
      </c>
      <c r="G257" s="163"/>
      <c r="H257" s="471">
        <f>AL257</f>
        <v>16</v>
      </c>
      <c r="I257" s="166">
        <f>SUM(G257:H257)</f>
        <v>16</v>
      </c>
      <c r="J257" s="171">
        <f>M257+P257</f>
        <v>1417</v>
      </c>
      <c r="K257" s="9">
        <f>N257+Q257</f>
        <v>15</v>
      </c>
      <c r="L257" s="172">
        <f>O257+R257</f>
        <v>3</v>
      </c>
      <c r="M257" s="163">
        <v>623</v>
      </c>
      <c r="N257" s="160">
        <v>8</v>
      </c>
      <c r="O257" s="161">
        <v>2</v>
      </c>
      <c r="P257" s="159">
        <v>794</v>
      </c>
      <c r="Q257" s="160">
        <v>7</v>
      </c>
      <c r="R257" s="161">
        <v>1</v>
      </c>
      <c r="T257" s="18">
        <v>56</v>
      </c>
      <c r="U257" s="330" t="s">
        <v>1317</v>
      </c>
      <c r="V257" s="14">
        <v>60</v>
      </c>
      <c r="W257" s="15" t="s">
        <v>1323</v>
      </c>
      <c r="X257" s="42"/>
      <c r="Y257" s="43"/>
      <c r="Z257" s="44"/>
      <c r="AA257" s="45"/>
      <c r="AB257" s="43"/>
      <c r="AC257" s="44"/>
      <c r="AD257" s="45"/>
      <c r="AE257" s="829"/>
      <c r="AF257" s="10"/>
      <c r="AG257" s="26"/>
      <c r="AH257" s="31"/>
      <c r="AI257" s="32"/>
      <c r="AJ257" s="326"/>
      <c r="AL257" s="307">
        <f t="shared" si="3"/>
        <v>16</v>
      </c>
    </row>
    <row r="258" spans="1:38" ht="13.5" customHeight="1">
      <c r="A258" s="7">
        <v>252</v>
      </c>
      <c r="B258" s="324">
        <v>177</v>
      </c>
      <c r="C258" s="475" t="s">
        <v>207</v>
      </c>
      <c r="D258" s="232" t="str">
        <f>VLOOKUP(C258,$C$564:$I$2155,2,0)</f>
        <v>WISUS Żory</v>
      </c>
      <c r="E258" s="233" t="str">
        <f>VLOOKUP(C258,$C$564:$I$2155,3,0)</f>
        <v>m</v>
      </c>
      <c r="F258" s="233">
        <f>VLOOKUP(C258,$C$564:$I$2155,4,0)</f>
        <v>3</v>
      </c>
      <c r="G258" s="472"/>
      <c r="H258" s="471">
        <f>AL258</f>
        <v>16</v>
      </c>
      <c r="I258" s="166">
        <f>SUM(G258:H258)</f>
        <v>16</v>
      </c>
      <c r="J258" s="171">
        <f>M258+P258</f>
        <v>1412</v>
      </c>
      <c r="K258" s="9">
        <f>N258+Q258</f>
        <v>16</v>
      </c>
      <c r="L258" s="172">
        <f>O258+R258</f>
        <v>6</v>
      </c>
      <c r="M258" s="163">
        <v>675</v>
      </c>
      <c r="N258" s="160">
        <v>8</v>
      </c>
      <c r="O258" s="161">
        <v>4</v>
      </c>
      <c r="P258" s="159">
        <v>737</v>
      </c>
      <c r="Q258" s="160">
        <v>8</v>
      </c>
      <c r="R258" s="161">
        <v>2</v>
      </c>
      <c r="T258" s="16">
        <v>45</v>
      </c>
      <c r="U258" s="17" t="s">
        <v>1323</v>
      </c>
      <c r="V258" s="16">
        <v>46</v>
      </c>
      <c r="W258" s="334" t="s">
        <v>1318</v>
      </c>
      <c r="X258" s="42"/>
      <c r="Y258" s="43"/>
      <c r="Z258" s="44"/>
      <c r="AA258" s="45"/>
      <c r="AB258" s="43"/>
      <c r="AC258" s="44"/>
      <c r="AD258" s="45"/>
      <c r="AE258" s="830"/>
      <c r="AF258" s="18"/>
      <c r="AG258" s="19"/>
      <c r="AH258" s="18"/>
      <c r="AI258" s="30"/>
      <c r="AJ258" s="326"/>
      <c r="AL258" s="307">
        <f t="shared" si="3"/>
        <v>16</v>
      </c>
    </row>
    <row r="259" spans="1:38" ht="13.5" customHeight="1">
      <c r="A259" s="6">
        <v>253</v>
      </c>
      <c r="B259" s="324">
        <v>69</v>
      </c>
      <c r="C259" s="475" t="s">
        <v>156</v>
      </c>
      <c r="D259" s="232" t="str">
        <f>VLOOKUP(C259,$C$564:$I$2155,2,0)</f>
        <v>DK  Rybnik-Chwałowice NSZZ SOLIDARNOŚĆ</v>
      </c>
      <c r="E259" s="233" t="str">
        <f>VLOOKUP(C259,$C$564:$I$2155,3,0)</f>
        <v>m</v>
      </c>
      <c r="F259" s="233">
        <f>VLOOKUP(C259,$C$564:$I$2155,4,0)</f>
        <v>3</v>
      </c>
      <c r="G259" s="163"/>
      <c r="H259" s="471">
        <f>AL259</f>
        <v>16</v>
      </c>
      <c r="I259" s="166">
        <f>SUM(G259:H259)</f>
        <v>16</v>
      </c>
      <c r="J259" s="171">
        <f>M259+P259</f>
        <v>1408</v>
      </c>
      <c r="K259" s="9">
        <f>N259+Q259</f>
        <v>23</v>
      </c>
      <c r="L259" s="172">
        <f>O259+R259</f>
        <v>6</v>
      </c>
      <c r="M259" s="163">
        <v>472</v>
      </c>
      <c r="N259" s="160">
        <v>11</v>
      </c>
      <c r="O259" s="161">
        <v>4</v>
      </c>
      <c r="P259" s="159">
        <v>936</v>
      </c>
      <c r="Q259" s="160">
        <v>12</v>
      </c>
      <c r="R259" s="161">
        <v>2</v>
      </c>
      <c r="S259" s="41"/>
      <c r="T259" s="16">
        <v>18</v>
      </c>
      <c r="U259" s="22" t="s">
        <v>1323</v>
      </c>
      <c r="V259" s="16">
        <v>19</v>
      </c>
      <c r="W259" s="334" t="s">
        <v>1318</v>
      </c>
      <c r="X259" s="42"/>
      <c r="Y259" s="43"/>
      <c r="Z259" s="44"/>
      <c r="AA259" s="45"/>
      <c r="AB259" s="43"/>
      <c r="AC259" s="44"/>
      <c r="AD259" s="45"/>
      <c r="AE259" s="828">
        <v>64</v>
      </c>
      <c r="AF259" s="16"/>
      <c r="AG259" s="22"/>
      <c r="AH259" s="16"/>
      <c r="AI259" s="334"/>
      <c r="AJ259" s="326"/>
      <c r="AL259" s="307">
        <f t="shared" si="3"/>
        <v>16</v>
      </c>
    </row>
    <row r="260" spans="1:38" ht="13.5" customHeight="1">
      <c r="A260" s="7">
        <v>254</v>
      </c>
      <c r="B260" s="324">
        <v>198</v>
      </c>
      <c r="C260" s="475" t="s">
        <v>1767</v>
      </c>
      <c r="D260" s="232" t="str">
        <f>VLOOKUP(C260,$C$564:$I$2155,2,0)</f>
        <v>LKS Górki Śl.</v>
      </c>
      <c r="E260" s="233" t="str">
        <f>VLOOKUP(C260,$C$564:$I$2155,3,0)</f>
        <v>m</v>
      </c>
      <c r="F260" s="233">
        <f>VLOOKUP(C260,$C$564:$I$2155,4,0)</f>
        <v>7</v>
      </c>
      <c r="G260" s="472"/>
      <c r="H260" s="471">
        <f>AL260</f>
        <v>16</v>
      </c>
      <c r="I260" s="166">
        <f>SUM(G260:H260)</f>
        <v>16</v>
      </c>
      <c r="J260" s="171">
        <f>M260+P260</f>
        <v>1402</v>
      </c>
      <c r="K260" s="9">
        <f>N260+Q260</f>
        <v>19</v>
      </c>
      <c r="L260" s="172">
        <f>O260+R260</f>
        <v>7</v>
      </c>
      <c r="M260" s="163">
        <v>745</v>
      </c>
      <c r="N260" s="160">
        <v>11</v>
      </c>
      <c r="O260" s="161">
        <v>4</v>
      </c>
      <c r="P260" s="159">
        <v>657</v>
      </c>
      <c r="Q260" s="160">
        <v>8</v>
      </c>
      <c r="R260" s="161">
        <v>3</v>
      </c>
      <c r="T260" s="12">
        <v>50</v>
      </c>
      <c r="U260" s="13" t="s">
        <v>1318</v>
      </c>
      <c r="V260" s="28">
        <v>52</v>
      </c>
      <c r="W260" s="29" t="s">
        <v>1311</v>
      </c>
      <c r="X260" s="42"/>
      <c r="Y260" s="43"/>
      <c r="Z260" s="44"/>
      <c r="AA260" s="45"/>
      <c r="AB260" s="43"/>
      <c r="AC260" s="44"/>
      <c r="AD260" s="45"/>
      <c r="AE260" s="829"/>
      <c r="AF260" s="12"/>
      <c r="AG260" s="13"/>
      <c r="AH260" s="28"/>
      <c r="AI260" s="29"/>
      <c r="AJ260" s="326"/>
      <c r="AL260" s="307">
        <f t="shared" si="3"/>
        <v>16</v>
      </c>
    </row>
    <row r="261" spans="1:38" ht="13.5" customHeight="1">
      <c r="A261" s="7">
        <v>255</v>
      </c>
      <c r="B261" s="938">
        <v>254</v>
      </c>
      <c r="C261" s="775" t="s">
        <v>1775</v>
      </c>
      <c r="D261" s="939" t="e">
        <f>VLOOKUP(C261,$C$564:$I$2155,2,0)</f>
        <v>#N/A</v>
      </c>
      <c r="E261" s="233" t="e">
        <f>VLOOKUP(C261,$C$564:$I$2155,3,0)</f>
        <v>#N/A</v>
      </c>
      <c r="F261" s="233" t="e">
        <f>VLOOKUP(C261,$C$564:$I$2155,4,0)</f>
        <v>#N/A</v>
      </c>
      <c r="G261" s="472"/>
      <c r="H261" s="471">
        <f>AL261</f>
        <v>16</v>
      </c>
      <c r="I261" s="166">
        <f>SUM(G261:H261)</f>
        <v>16</v>
      </c>
      <c r="J261" s="171">
        <f>M261+P261</f>
        <v>1402</v>
      </c>
      <c r="K261" s="9">
        <f>N261+Q261</f>
        <v>17</v>
      </c>
      <c r="L261" s="172">
        <f>O261+R261</f>
        <v>7</v>
      </c>
      <c r="M261" s="163">
        <v>988</v>
      </c>
      <c r="N261" s="160">
        <v>10</v>
      </c>
      <c r="O261" s="161">
        <v>2</v>
      </c>
      <c r="P261" s="159">
        <v>414</v>
      </c>
      <c r="Q261" s="160">
        <v>7</v>
      </c>
      <c r="R261" s="161">
        <v>5</v>
      </c>
      <c r="T261" s="12">
        <v>64</v>
      </c>
      <c r="U261" s="329" t="s">
        <v>1318</v>
      </c>
      <c r="V261" s="28">
        <v>66</v>
      </c>
      <c r="W261" s="29" t="s">
        <v>1311</v>
      </c>
      <c r="X261" s="42"/>
      <c r="Y261" s="43"/>
      <c r="Z261" s="44"/>
      <c r="AA261" s="45"/>
      <c r="AB261" s="43"/>
      <c r="AC261" s="44"/>
      <c r="AD261" s="45"/>
      <c r="AE261" s="829"/>
      <c r="AF261" s="10"/>
      <c r="AG261" s="26"/>
      <c r="AH261" s="31"/>
      <c r="AI261" s="32"/>
      <c r="AJ261" s="326"/>
      <c r="AL261" s="307">
        <f t="shared" si="3"/>
        <v>16</v>
      </c>
    </row>
    <row r="262" spans="1:38" ht="13.5" customHeight="1">
      <c r="A262" s="6">
        <v>256</v>
      </c>
      <c r="B262" s="324">
        <v>61</v>
      </c>
      <c r="C262" s="475" t="s">
        <v>144</v>
      </c>
      <c r="D262" s="232" t="str">
        <f>VLOOKUP(C262,$C$564:$I$2155,2,0)</f>
        <v>ISKRA Rybnik</v>
      </c>
      <c r="E262" s="233" t="str">
        <f>VLOOKUP(C262,$C$564:$I$2155,3,0)</f>
        <v>s</v>
      </c>
      <c r="F262" s="233">
        <f>VLOOKUP(C262,$C$564:$I$2155,4,0)</f>
        <v>3</v>
      </c>
      <c r="G262" s="472"/>
      <c r="H262" s="471">
        <f>AL262</f>
        <v>14</v>
      </c>
      <c r="I262" s="166">
        <f>SUM(G262:H262)</f>
        <v>14</v>
      </c>
      <c r="J262" s="171">
        <f>M262+P262</f>
        <v>1394</v>
      </c>
      <c r="K262" s="9">
        <f>N262+Q262</f>
        <v>16</v>
      </c>
      <c r="L262" s="172">
        <f>O262+R262</f>
        <v>6</v>
      </c>
      <c r="M262" s="163">
        <v>1176</v>
      </c>
      <c r="N262" s="160">
        <v>11</v>
      </c>
      <c r="O262" s="161">
        <v>2</v>
      </c>
      <c r="P262" s="159">
        <v>218</v>
      </c>
      <c r="Q262" s="160">
        <v>5</v>
      </c>
      <c r="R262" s="161">
        <v>4</v>
      </c>
      <c r="T262" s="16">
        <v>16</v>
      </c>
      <c r="U262" s="17" t="s">
        <v>1323</v>
      </c>
      <c r="V262" s="16">
        <v>17</v>
      </c>
      <c r="W262" s="334" t="s">
        <v>1318</v>
      </c>
      <c r="X262" s="42"/>
      <c r="Y262" s="43"/>
      <c r="Z262" s="44"/>
      <c r="AA262" s="45"/>
      <c r="AB262" s="43"/>
      <c r="AC262" s="44"/>
      <c r="AD262" s="45"/>
      <c r="AE262" s="830"/>
      <c r="AF262" s="18"/>
      <c r="AG262" s="19"/>
      <c r="AH262" s="14"/>
      <c r="AI262" s="15"/>
      <c r="AJ262" s="326"/>
      <c r="AL262" s="307">
        <f t="shared" si="3"/>
        <v>14</v>
      </c>
    </row>
    <row r="263" spans="1:38" ht="13.5" customHeight="1">
      <c r="A263" s="7">
        <v>257</v>
      </c>
      <c r="B263" s="324">
        <v>53</v>
      </c>
      <c r="C263" s="475" t="s">
        <v>132</v>
      </c>
      <c r="D263" s="232" t="str">
        <f>VLOOKUP(C263,$C$564:$I$2155,2,0)</f>
        <v>BUK Rudy</v>
      </c>
      <c r="E263" s="233" t="str">
        <f>VLOOKUP(C263,$C$564:$I$2155,3,0)</f>
        <v>m</v>
      </c>
      <c r="F263" s="233">
        <f>VLOOKUP(C263,$C$564:$I$2155,4,0)</f>
        <v>3</v>
      </c>
      <c r="G263" s="472"/>
      <c r="H263" s="471">
        <f>AL263</f>
        <v>14</v>
      </c>
      <c r="I263" s="166">
        <f>SUM(G263:H263)</f>
        <v>14</v>
      </c>
      <c r="J263" s="171">
        <f>M263+P263</f>
        <v>1393</v>
      </c>
      <c r="K263" s="9">
        <f>N263+Q263</f>
        <v>14</v>
      </c>
      <c r="L263" s="172">
        <f>O263+R263</f>
        <v>3</v>
      </c>
      <c r="M263" s="163">
        <v>374</v>
      </c>
      <c r="N263" s="160">
        <v>4</v>
      </c>
      <c r="O263" s="161">
        <v>2</v>
      </c>
      <c r="P263" s="159">
        <v>1019</v>
      </c>
      <c r="Q263" s="160">
        <v>10</v>
      </c>
      <c r="R263" s="161">
        <v>1</v>
      </c>
      <c r="S263" s="41"/>
      <c r="T263" s="16">
        <v>14</v>
      </c>
      <c r="U263" s="22" t="s">
        <v>1323</v>
      </c>
      <c r="V263" s="16">
        <v>15</v>
      </c>
      <c r="W263" s="334" t="s">
        <v>1318</v>
      </c>
      <c r="X263" s="42"/>
      <c r="Y263" s="43"/>
      <c r="Z263" s="44"/>
      <c r="AA263" s="45"/>
      <c r="AB263" s="43"/>
      <c r="AC263" s="44"/>
      <c r="AD263" s="45"/>
      <c r="AE263" s="828">
        <v>65</v>
      </c>
      <c r="AF263" s="16"/>
      <c r="AG263" s="22"/>
      <c r="AH263" s="16"/>
      <c r="AI263" s="334"/>
      <c r="AJ263" s="326"/>
      <c r="AL263" s="307">
        <f t="shared" si="3"/>
        <v>14</v>
      </c>
    </row>
    <row r="264" spans="1:38" ht="13.5" customHeight="1">
      <c r="A264" s="7">
        <v>258</v>
      </c>
      <c r="B264" s="324">
        <v>304</v>
      </c>
      <c r="C264" s="474" t="s">
        <v>490</v>
      </c>
      <c r="D264" s="232" t="str">
        <f>VLOOKUP(C264,$C$564:$I$2155,2,0)</f>
        <v>DĄBKI Mościska</v>
      </c>
      <c r="E264" s="233" t="str">
        <f>VLOOKUP(C264,$C$564:$I$2155,3,0)</f>
        <v>m</v>
      </c>
      <c r="F264" s="233">
        <f>VLOOKUP(C264,$C$564:$I$2155,4,0)</f>
        <v>2</v>
      </c>
      <c r="G264" s="472"/>
      <c r="H264" s="471">
        <f>AL264</f>
        <v>14</v>
      </c>
      <c r="I264" s="166">
        <f>SUM(G264:H264)</f>
        <v>14</v>
      </c>
      <c r="J264" s="171">
        <f>M264+P264</f>
        <v>1387</v>
      </c>
      <c r="K264" s="9">
        <f>N264+Q264</f>
        <v>20</v>
      </c>
      <c r="L264" s="172">
        <f>O264+R264</f>
        <v>7</v>
      </c>
      <c r="M264" s="163">
        <v>744</v>
      </c>
      <c r="N264" s="160">
        <v>11</v>
      </c>
      <c r="O264" s="161">
        <v>4</v>
      </c>
      <c r="P264" s="159">
        <v>643</v>
      </c>
      <c r="Q264" s="160">
        <v>9</v>
      </c>
      <c r="R264" s="161">
        <v>3</v>
      </c>
      <c r="T264" s="18">
        <v>76</v>
      </c>
      <c r="U264" s="19" t="s">
        <v>1317</v>
      </c>
      <c r="V264" s="14">
        <v>80</v>
      </c>
      <c r="W264" s="15" t="s">
        <v>1323</v>
      </c>
      <c r="X264" s="42"/>
      <c r="Y264" s="43"/>
      <c r="Z264" s="44"/>
      <c r="AA264" s="45"/>
      <c r="AB264" s="43"/>
      <c r="AC264" s="44"/>
      <c r="AD264" s="45"/>
      <c r="AE264" s="829"/>
      <c r="AF264" s="12"/>
      <c r="AG264" s="13"/>
      <c r="AH264" s="28"/>
      <c r="AI264" s="29"/>
      <c r="AJ264" s="326"/>
      <c r="AL264" s="307">
        <f t="shared" si="3"/>
        <v>14</v>
      </c>
    </row>
    <row r="265" spans="1:38" ht="13.5" customHeight="1">
      <c r="A265" s="6">
        <v>259</v>
      </c>
      <c r="B265" s="324">
        <v>74</v>
      </c>
      <c r="C265" s="798" t="s">
        <v>1567</v>
      </c>
      <c r="D265" s="232" t="str">
        <f>VLOOKUP(C265,$C$564:$I$2155,2,0)</f>
        <v>LKS Mechanik Kochcice</v>
      </c>
      <c r="E265" s="233" t="str">
        <f>VLOOKUP(C265,$C$564:$I$2155,3,0)</f>
        <v>m</v>
      </c>
      <c r="F265" s="233">
        <f>VLOOKUP(C265,$C$564:$I$2155,4,0)</f>
        <v>5</v>
      </c>
      <c r="G265" s="163"/>
      <c r="H265" s="471">
        <f>AL265</f>
        <v>14</v>
      </c>
      <c r="I265" s="166">
        <f>SUM(G265:H265)</f>
        <v>14</v>
      </c>
      <c r="J265" s="171">
        <f>M265+P265</f>
        <v>1387</v>
      </c>
      <c r="K265" s="9">
        <f>N265+Q265</f>
        <v>15</v>
      </c>
      <c r="L265" s="172">
        <f>O265+R265</f>
        <v>3</v>
      </c>
      <c r="M265" s="163">
        <v>259</v>
      </c>
      <c r="N265" s="160">
        <v>6</v>
      </c>
      <c r="O265" s="161">
        <v>3</v>
      </c>
      <c r="P265" s="159">
        <v>1128</v>
      </c>
      <c r="Q265" s="160">
        <v>9</v>
      </c>
      <c r="R265" s="161">
        <v>0</v>
      </c>
      <c r="S265" s="41"/>
      <c r="T265" s="12">
        <v>19</v>
      </c>
      <c r="U265" s="329" t="s">
        <v>1318</v>
      </c>
      <c r="V265" s="28">
        <v>21</v>
      </c>
      <c r="W265" s="29" t="s">
        <v>1311</v>
      </c>
      <c r="X265" s="42"/>
      <c r="Y265" s="43"/>
      <c r="Z265" s="44"/>
      <c r="AA265" s="45"/>
      <c r="AB265" s="43"/>
      <c r="AC265" s="44"/>
      <c r="AD265" s="45"/>
      <c r="AE265" s="829"/>
      <c r="AF265" s="10"/>
      <c r="AG265" s="26"/>
      <c r="AH265" s="31"/>
      <c r="AI265" s="32"/>
      <c r="AJ265" s="326"/>
      <c r="AL265" s="307">
        <f t="shared" ref="AL265:AL328" si="4">IF(J265&gt;=1,VLOOKUP(J265,$AM$7:$AQ$81,5),0)</f>
        <v>14</v>
      </c>
    </row>
    <row r="266" spans="1:38" ht="13.5" customHeight="1">
      <c r="A266" s="7">
        <v>260</v>
      </c>
      <c r="B266" s="324">
        <v>184</v>
      </c>
      <c r="C266" s="474" t="s">
        <v>421</v>
      </c>
      <c r="D266" s="232" t="str">
        <f>VLOOKUP(C266,$C$564:$I$2155,2,0)</f>
        <v>SK Wyry</v>
      </c>
      <c r="E266" s="233" t="str">
        <f>VLOOKUP(C266,$C$564:$I$2155,3,0)</f>
        <v>m</v>
      </c>
      <c r="F266" s="233">
        <f>VLOOKUP(C266,$C$564:$I$2155,4,0)</f>
        <v>2</v>
      </c>
      <c r="G266" s="163"/>
      <c r="H266" s="471">
        <f>AL266</f>
        <v>14</v>
      </c>
      <c r="I266" s="166">
        <f>SUM(G266:H266)</f>
        <v>14</v>
      </c>
      <c r="J266" s="171">
        <f>M266+P266</f>
        <v>1382</v>
      </c>
      <c r="K266" s="9">
        <f>N266+Q266</f>
        <v>19</v>
      </c>
      <c r="L266" s="172">
        <f>O266+R266</f>
        <v>6</v>
      </c>
      <c r="M266" s="163">
        <v>838</v>
      </c>
      <c r="N266" s="160">
        <v>9</v>
      </c>
      <c r="O266" s="160">
        <v>1</v>
      </c>
      <c r="P266" s="159">
        <v>544</v>
      </c>
      <c r="Q266" s="160">
        <v>10</v>
      </c>
      <c r="R266" s="161">
        <v>5</v>
      </c>
      <c r="T266" s="18">
        <v>46</v>
      </c>
      <c r="U266" s="19" t="s">
        <v>1317</v>
      </c>
      <c r="V266" s="14">
        <v>50</v>
      </c>
      <c r="W266" s="15" t="s">
        <v>1323</v>
      </c>
      <c r="X266" s="42"/>
      <c r="Y266" s="43"/>
      <c r="Z266" s="44"/>
      <c r="AA266" s="45"/>
      <c r="AB266" s="43"/>
      <c r="AC266" s="44"/>
      <c r="AD266" s="45"/>
      <c r="AE266" s="830"/>
      <c r="AF266" s="18"/>
      <c r="AG266" s="19"/>
      <c r="AH266" s="18"/>
      <c r="AI266" s="30"/>
      <c r="AJ266" s="326"/>
      <c r="AL266" s="307">
        <f t="shared" si="4"/>
        <v>14</v>
      </c>
    </row>
    <row r="267" spans="1:38" ht="13.5" customHeight="1">
      <c r="A267" s="7">
        <v>261</v>
      </c>
      <c r="B267" s="324">
        <v>117</v>
      </c>
      <c r="C267" s="475" t="s">
        <v>370</v>
      </c>
      <c r="D267" s="232" t="str">
        <f>VLOOKUP(C267,$C$564:$I$2155,2,0)</f>
        <v>KS GÓRNIK Boguszowice</v>
      </c>
      <c r="E267" s="233" t="str">
        <f>VLOOKUP(C267,$C$564:$I$2155,3,0)</f>
        <v>s</v>
      </c>
      <c r="F267" s="233">
        <f>VLOOKUP(C267,$C$564:$I$2155,4,0)</f>
        <v>3</v>
      </c>
      <c r="G267" s="472"/>
      <c r="H267" s="471">
        <f>AL267</f>
        <v>14</v>
      </c>
      <c r="I267" s="166">
        <f>SUM(G267:H267)</f>
        <v>14</v>
      </c>
      <c r="J267" s="171">
        <f>M267+P267</f>
        <v>1377</v>
      </c>
      <c r="K267" s="9">
        <f>N267+Q267</f>
        <v>14</v>
      </c>
      <c r="L267" s="172">
        <f>O267+R267</f>
        <v>3</v>
      </c>
      <c r="M267" s="163">
        <v>923</v>
      </c>
      <c r="N267" s="160">
        <v>8</v>
      </c>
      <c r="O267" s="160">
        <v>1</v>
      </c>
      <c r="P267" s="159">
        <v>454</v>
      </c>
      <c r="Q267" s="160">
        <v>6</v>
      </c>
      <c r="R267" s="161">
        <v>2</v>
      </c>
      <c r="T267" s="16">
        <v>30</v>
      </c>
      <c r="U267" s="22" t="s">
        <v>1323</v>
      </c>
      <c r="V267" s="16">
        <v>31</v>
      </c>
      <c r="W267" s="334" t="s">
        <v>1318</v>
      </c>
      <c r="X267" s="42"/>
      <c r="Y267" s="43"/>
      <c r="Z267" s="44"/>
      <c r="AA267" s="45"/>
      <c r="AB267" s="43"/>
      <c r="AC267" s="44"/>
      <c r="AD267" s="45"/>
      <c r="AE267" s="828">
        <v>66</v>
      </c>
      <c r="AF267" s="16"/>
      <c r="AG267" s="22"/>
      <c r="AH267" s="16"/>
      <c r="AI267" s="334"/>
      <c r="AJ267" s="326"/>
      <c r="AL267" s="307">
        <f t="shared" si="4"/>
        <v>14</v>
      </c>
    </row>
    <row r="268" spans="1:38" ht="13.5" customHeight="1">
      <c r="A268" s="6">
        <v>262</v>
      </c>
      <c r="B268" s="324">
        <v>36</v>
      </c>
      <c r="C268" s="473" t="s">
        <v>478</v>
      </c>
      <c r="D268" s="232" t="str">
        <f>VLOOKUP(C268,$C$564:$I$2155,2,0)</f>
        <v>LWSM Knurów</v>
      </c>
      <c r="E268" s="233" t="str">
        <f>VLOOKUP(C268,$C$564:$I$2155,3,0)</f>
        <v>m</v>
      </c>
      <c r="F268" s="233">
        <f>VLOOKUP(C268,$C$564:$I$2155,4,0)</f>
        <v>4</v>
      </c>
      <c r="G268" s="472"/>
      <c r="H268" s="471">
        <f>AL268</f>
        <v>14</v>
      </c>
      <c r="I268" s="166">
        <f>SUM(G268:H268)</f>
        <v>14</v>
      </c>
      <c r="J268" s="171">
        <f>M268+P268</f>
        <v>1368</v>
      </c>
      <c r="K268" s="9">
        <f>N268+Q268</f>
        <v>12</v>
      </c>
      <c r="L268" s="172">
        <f>O268+R268</f>
        <v>3</v>
      </c>
      <c r="M268" s="163">
        <v>664</v>
      </c>
      <c r="N268" s="160">
        <v>7</v>
      </c>
      <c r="O268" s="160">
        <v>1</v>
      </c>
      <c r="P268" s="159">
        <v>704</v>
      </c>
      <c r="Q268" s="160">
        <v>5</v>
      </c>
      <c r="R268" s="161">
        <v>2</v>
      </c>
      <c r="T268" s="18">
        <v>9</v>
      </c>
      <c r="U268" s="19" t="s">
        <v>1317</v>
      </c>
      <c r="V268" s="18">
        <v>13</v>
      </c>
      <c r="W268" s="30" t="s">
        <v>1323</v>
      </c>
      <c r="X268" s="42"/>
      <c r="Y268" s="43"/>
      <c r="Z268" s="44"/>
      <c r="AA268" s="45"/>
      <c r="AB268" s="43"/>
      <c r="AC268" s="44"/>
      <c r="AD268" s="45"/>
      <c r="AE268" s="829"/>
      <c r="AF268" s="12"/>
      <c r="AG268" s="13"/>
      <c r="AH268" s="28"/>
      <c r="AI268" s="29"/>
      <c r="AJ268" s="326"/>
      <c r="AL268" s="307">
        <f t="shared" si="4"/>
        <v>14</v>
      </c>
    </row>
    <row r="269" spans="1:38" ht="13.5" customHeight="1">
      <c r="A269" s="7">
        <v>263</v>
      </c>
      <c r="B269" s="324">
        <v>43</v>
      </c>
      <c r="C269" s="798" t="s">
        <v>503</v>
      </c>
      <c r="D269" s="232" t="str">
        <f>VLOOKUP(C269,$C$564:$I$2155,2,0)</f>
        <v>AMICUS KWK STASZIC Katowice</v>
      </c>
      <c r="E269" s="233" t="str">
        <f>VLOOKUP(C269,$C$564:$I$2155,3,0)</f>
        <v>s</v>
      </c>
      <c r="F269" s="233">
        <f>VLOOKUP(C269,$C$564:$I$2155,4,0)</f>
        <v>1</v>
      </c>
      <c r="G269" s="472"/>
      <c r="H269" s="471">
        <f>AL269</f>
        <v>14</v>
      </c>
      <c r="I269" s="166">
        <f>SUM(G269:H269)</f>
        <v>14</v>
      </c>
      <c r="J269" s="171">
        <f>M269+P269</f>
        <v>1367</v>
      </c>
      <c r="K269" s="9">
        <f>N269+Q269</f>
        <v>15</v>
      </c>
      <c r="L269" s="172">
        <f>O269+R269</f>
        <v>4</v>
      </c>
      <c r="M269" s="163">
        <v>992</v>
      </c>
      <c r="N269" s="160">
        <v>9</v>
      </c>
      <c r="O269" s="160">
        <v>1</v>
      </c>
      <c r="P269" s="159">
        <v>375</v>
      </c>
      <c r="Q269" s="160">
        <v>6</v>
      </c>
      <c r="R269" s="161">
        <v>3</v>
      </c>
      <c r="T269" s="10">
        <v>11</v>
      </c>
      <c r="U269" s="26" t="s">
        <v>1311</v>
      </c>
      <c r="V269" s="31">
        <v>14</v>
      </c>
      <c r="W269" s="32" t="s">
        <v>1317</v>
      </c>
      <c r="X269" s="42"/>
      <c r="Y269" s="43"/>
      <c r="Z269" s="44"/>
      <c r="AA269" s="45"/>
      <c r="AB269" s="43"/>
      <c r="AC269" s="44"/>
      <c r="AD269" s="45"/>
      <c r="AE269" s="829"/>
      <c r="AF269" s="10"/>
      <c r="AG269" s="26"/>
      <c r="AH269" s="31"/>
      <c r="AI269" s="32"/>
      <c r="AJ269" s="326"/>
      <c r="AL269" s="307">
        <f t="shared" si="4"/>
        <v>14</v>
      </c>
    </row>
    <row r="270" spans="1:38" ht="13.5" customHeight="1">
      <c r="A270" s="7">
        <v>264</v>
      </c>
      <c r="B270" s="324">
        <v>192</v>
      </c>
      <c r="C270" s="801" t="s">
        <v>1412</v>
      </c>
      <c r="D270" s="232" t="str">
        <f>VLOOKUP(C270,$C$564:$I$2155,2,0)</f>
        <v>OSP Lędziny</v>
      </c>
      <c r="E270" s="233" t="str">
        <f>VLOOKUP(C270,$C$564:$I$2155,3,0)</f>
        <v>k</v>
      </c>
      <c r="F270" s="233">
        <f>VLOOKUP(C270,$C$564:$I$2155,4,0)</f>
        <v>2</v>
      </c>
      <c r="G270" s="472"/>
      <c r="H270" s="471">
        <f>AL270</f>
        <v>14</v>
      </c>
      <c r="I270" s="166">
        <f>SUM(G270:H270)</f>
        <v>14</v>
      </c>
      <c r="J270" s="171">
        <f>M270+P270</f>
        <v>1361</v>
      </c>
      <c r="K270" s="9">
        <f>N270+Q270</f>
        <v>12</v>
      </c>
      <c r="L270" s="172">
        <f>O270+R270</f>
        <v>2</v>
      </c>
      <c r="M270" s="163">
        <v>358</v>
      </c>
      <c r="N270" s="160">
        <v>3</v>
      </c>
      <c r="O270" s="161">
        <v>1</v>
      </c>
      <c r="P270" s="159">
        <v>1003</v>
      </c>
      <c r="Q270" s="160">
        <v>9</v>
      </c>
      <c r="R270" s="161">
        <v>1</v>
      </c>
      <c r="T270" s="18">
        <v>48</v>
      </c>
      <c r="U270" s="19" t="s">
        <v>1317</v>
      </c>
      <c r="V270" s="14">
        <v>52</v>
      </c>
      <c r="W270" s="15" t="s">
        <v>1323</v>
      </c>
      <c r="X270" s="42"/>
      <c r="Y270" s="43"/>
      <c r="Z270" s="44"/>
      <c r="AA270" s="45"/>
      <c r="AB270" s="43"/>
      <c r="AC270" s="44"/>
      <c r="AD270" s="45"/>
      <c r="AE270" s="830"/>
      <c r="AF270" s="18"/>
      <c r="AG270" s="19"/>
      <c r="AH270" s="14"/>
      <c r="AI270" s="15"/>
      <c r="AJ270" s="326"/>
      <c r="AL270" s="307">
        <f t="shared" si="4"/>
        <v>14</v>
      </c>
    </row>
    <row r="271" spans="1:38" ht="13.5" customHeight="1">
      <c r="A271" s="6">
        <v>265</v>
      </c>
      <c r="B271" s="324">
        <v>209</v>
      </c>
      <c r="C271" s="475" t="s">
        <v>870</v>
      </c>
      <c r="D271" s="232" t="str">
        <f>VLOOKUP(C271,$C$564:$I$2155,2,0)</f>
        <v>ISKRA Rybnik</v>
      </c>
      <c r="E271" s="233" t="str">
        <f>VLOOKUP(C271,$C$564:$I$2155,3,0)</f>
        <v>s</v>
      </c>
      <c r="F271" s="233">
        <f>VLOOKUP(C271,$C$564:$I$2155,4,0)</f>
        <v>3</v>
      </c>
      <c r="G271" s="472"/>
      <c r="H271" s="471">
        <f>AL271</f>
        <v>12</v>
      </c>
      <c r="I271" s="166">
        <f>SUM(G271:H271)</f>
        <v>12</v>
      </c>
      <c r="J271" s="171">
        <f>M271+P271</f>
        <v>1345</v>
      </c>
      <c r="K271" s="9">
        <f>N271+Q271</f>
        <v>17</v>
      </c>
      <c r="L271" s="172">
        <f>O271+R271</f>
        <v>5</v>
      </c>
      <c r="M271" s="163">
        <v>777</v>
      </c>
      <c r="N271" s="160">
        <v>9</v>
      </c>
      <c r="O271" s="161">
        <v>2</v>
      </c>
      <c r="P271" s="159">
        <v>568</v>
      </c>
      <c r="Q271" s="160">
        <v>8</v>
      </c>
      <c r="R271" s="161">
        <v>3</v>
      </c>
      <c r="T271" s="16">
        <v>53</v>
      </c>
      <c r="U271" s="22" t="s">
        <v>1323</v>
      </c>
      <c r="V271" s="16">
        <v>54</v>
      </c>
      <c r="W271" s="334" t="s">
        <v>1318</v>
      </c>
      <c r="X271" s="42"/>
      <c r="Y271" s="43"/>
      <c r="Z271" s="44"/>
      <c r="AA271" s="45"/>
      <c r="AB271" s="43"/>
      <c r="AC271" s="44"/>
      <c r="AD271" s="45"/>
      <c r="AE271" s="828">
        <v>67</v>
      </c>
      <c r="AF271" s="16"/>
      <c r="AG271" s="22"/>
      <c r="AH271" s="16"/>
      <c r="AI271" s="334"/>
      <c r="AJ271" s="326"/>
      <c r="AL271" s="307">
        <f t="shared" si="4"/>
        <v>12</v>
      </c>
    </row>
    <row r="272" spans="1:38" ht="13.5" customHeight="1">
      <c r="A272" s="7">
        <v>266</v>
      </c>
      <c r="B272" s="324">
        <v>222</v>
      </c>
      <c r="C272" s="475" t="s">
        <v>1032</v>
      </c>
      <c r="D272" s="232" t="str">
        <f>VLOOKUP(C272,$C$564:$I$2155,2,0)</f>
        <v>GKS DĄB Gaszowice</v>
      </c>
      <c r="E272" s="233" t="str">
        <f>VLOOKUP(C272,$C$564:$I$2155,3,0)</f>
        <v>m</v>
      </c>
      <c r="F272" s="233">
        <f>VLOOKUP(C272,$C$564:$I$2155,4,0)</f>
        <v>7</v>
      </c>
      <c r="G272" s="472"/>
      <c r="H272" s="471">
        <f>AL272</f>
        <v>12</v>
      </c>
      <c r="I272" s="166">
        <f>SUM(G272:H272)</f>
        <v>12</v>
      </c>
      <c r="J272" s="171">
        <f>M272+P272</f>
        <v>1333</v>
      </c>
      <c r="K272" s="9">
        <f>N272+Q272</f>
        <v>13</v>
      </c>
      <c r="L272" s="172">
        <f>O272+R272</f>
        <v>4</v>
      </c>
      <c r="M272" s="163">
        <v>706</v>
      </c>
      <c r="N272" s="160">
        <v>5</v>
      </c>
      <c r="O272" s="161">
        <v>1</v>
      </c>
      <c r="P272" s="159">
        <v>627</v>
      </c>
      <c r="Q272" s="160">
        <v>8</v>
      </c>
      <c r="R272" s="161">
        <v>3</v>
      </c>
      <c r="T272" s="12">
        <v>56</v>
      </c>
      <c r="U272" s="13" t="s">
        <v>1318</v>
      </c>
      <c r="V272" s="28">
        <v>58</v>
      </c>
      <c r="W272" s="29" t="s">
        <v>1311</v>
      </c>
      <c r="X272" s="42"/>
      <c r="Y272" s="43"/>
      <c r="Z272" s="44"/>
      <c r="AA272" s="45"/>
      <c r="AB272" s="43"/>
      <c r="AC272" s="44"/>
      <c r="AD272" s="45"/>
      <c r="AE272" s="829"/>
      <c r="AF272" s="12"/>
      <c r="AG272" s="13"/>
      <c r="AH272" s="28"/>
      <c r="AI272" s="29"/>
      <c r="AJ272" s="326"/>
      <c r="AL272" s="307">
        <f t="shared" si="4"/>
        <v>12</v>
      </c>
    </row>
    <row r="273" spans="1:38" ht="13.5" customHeight="1">
      <c r="A273" s="7">
        <v>267</v>
      </c>
      <c r="B273" s="324">
        <v>91</v>
      </c>
      <c r="C273" s="801" t="s">
        <v>453</v>
      </c>
      <c r="D273" s="232" t="str">
        <f>VLOOKUP(C273,$C$564:$I$2155,2,0)</f>
        <v>AMICUS KWK STASZIC Katowice</v>
      </c>
      <c r="E273" s="233" t="str">
        <f>VLOOKUP(C273,$C$564:$I$2155,3,0)</f>
        <v>s</v>
      </c>
      <c r="F273" s="233">
        <f>VLOOKUP(C273,$C$564:$I$2155,4,0)</f>
        <v>1</v>
      </c>
      <c r="G273" s="472"/>
      <c r="H273" s="471">
        <f>AL273</f>
        <v>12</v>
      </c>
      <c r="I273" s="166">
        <f>SUM(G273:H273)</f>
        <v>12</v>
      </c>
      <c r="J273" s="171">
        <f>M273+P273</f>
        <v>1330</v>
      </c>
      <c r="K273" s="9">
        <f>N273+Q273</f>
        <v>19</v>
      </c>
      <c r="L273" s="172">
        <f>O273+R273</f>
        <v>7</v>
      </c>
      <c r="M273" s="163">
        <v>552</v>
      </c>
      <c r="N273" s="160">
        <v>10</v>
      </c>
      <c r="O273" s="161">
        <v>5</v>
      </c>
      <c r="P273" s="159">
        <v>778</v>
      </c>
      <c r="Q273" s="160">
        <v>9</v>
      </c>
      <c r="R273" s="161">
        <v>2</v>
      </c>
      <c r="T273" s="10">
        <v>23</v>
      </c>
      <c r="U273" s="26" t="s">
        <v>1311</v>
      </c>
      <c r="V273" s="31">
        <v>26</v>
      </c>
      <c r="W273" s="32" t="s">
        <v>1317</v>
      </c>
      <c r="X273" s="42"/>
      <c r="Y273" s="43"/>
      <c r="Z273" s="44"/>
      <c r="AA273" s="45"/>
      <c r="AB273" s="43"/>
      <c r="AC273" s="44"/>
      <c r="AD273" s="45"/>
      <c r="AE273" s="829"/>
      <c r="AF273" s="10"/>
      <c r="AG273" s="26"/>
      <c r="AH273" s="31"/>
      <c r="AI273" s="32"/>
      <c r="AJ273" s="326"/>
      <c r="AL273" s="307">
        <f t="shared" si="4"/>
        <v>12</v>
      </c>
    </row>
    <row r="274" spans="1:38" ht="13.5" customHeight="1">
      <c r="A274" s="6">
        <v>268</v>
      </c>
      <c r="B274" s="324">
        <v>9</v>
      </c>
      <c r="C274" s="787" t="s">
        <v>275</v>
      </c>
      <c r="D274" s="232" t="str">
        <f>VLOOKUP(C274,$C$564:$I$2155,2,0)</f>
        <v>DK  Rybnik-Chwałowice NSZZ SOLIDARNOŚĆ</v>
      </c>
      <c r="E274" s="233" t="str">
        <f>VLOOKUP(C274,$C$564:$I$2155,3,0)</f>
        <v>m</v>
      </c>
      <c r="F274" s="233">
        <f>VLOOKUP(C274,$C$564:$I$2155,4,0)</f>
        <v>3</v>
      </c>
      <c r="G274" s="163"/>
      <c r="H274" s="471">
        <f>AL274</f>
        <v>12</v>
      </c>
      <c r="I274" s="166">
        <f>SUM(G274:H274)</f>
        <v>12</v>
      </c>
      <c r="J274" s="171">
        <f>M274+P274</f>
        <v>1329</v>
      </c>
      <c r="K274" s="9">
        <f>N274+Q274</f>
        <v>14</v>
      </c>
      <c r="L274" s="172">
        <f>O274+R274</f>
        <v>4</v>
      </c>
      <c r="M274" s="163">
        <v>715</v>
      </c>
      <c r="N274" s="160">
        <v>8</v>
      </c>
      <c r="O274" s="161">
        <v>2</v>
      </c>
      <c r="P274" s="159">
        <v>614</v>
      </c>
      <c r="Q274" s="160">
        <v>6</v>
      </c>
      <c r="R274" s="161">
        <v>2</v>
      </c>
      <c r="T274" s="16">
        <v>3</v>
      </c>
      <c r="U274" s="17" t="s">
        <v>1323</v>
      </c>
      <c r="V274" s="16">
        <v>4</v>
      </c>
      <c r="W274" s="334" t="s">
        <v>1318</v>
      </c>
      <c r="X274" s="42"/>
      <c r="Y274" s="43"/>
      <c r="Z274" s="44"/>
      <c r="AA274" s="45"/>
      <c r="AB274" s="43"/>
      <c r="AC274" s="44"/>
      <c r="AD274" s="45"/>
      <c r="AE274" s="830"/>
      <c r="AF274" s="18"/>
      <c r="AG274" s="19"/>
      <c r="AH274" s="18"/>
      <c r="AI274" s="30"/>
      <c r="AJ274" s="326"/>
      <c r="AL274" s="307">
        <f t="shared" si="4"/>
        <v>12</v>
      </c>
    </row>
    <row r="275" spans="1:38" ht="13.5" customHeight="1">
      <c r="A275" s="7">
        <v>269</v>
      </c>
      <c r="B275" s="324">
        <v>2</v>
      </c>
      <c r="C275" s="473" t="s">
        <v>1172</v>
      </c>
      <c r="D275" s="232" t="str">
        <f>VLOOKUP(C275,$C$564:$I$2155,2,0)</f>
        <v>U JANA Tychy</v>
      </c>
      <c r="E275" s="233" t="str">
        <f>VLOOKUP(C275,$C$564:$I$2155,3,0)</f>
        <v>s</v>
      </c>
      <c r="F275" s="233">
        <f>VLOOKUP(C275,$C$564:$I$2155,4,0)</f>
        <v>10</v>
      </c>
      <c r="G275" s="163"/>
      <c r="H275" s="471">
        <f>AL275</f>
        <v>12</v>
      </c>
      <c r="I275" s="166">
        <f>SUM(G275:H275)</f>
        <v>12</v>
      </c>
      <c r="J275" s="171">
        <f>M275+P275</f>
        <v>1322</v>
      </c>
      <c r="K275" s="9">
        <f>N275+Q275</f>
        <v>16</v>
      </c>
      <c r="L275" s="172">
        <f>O275+R275</f>
        <v>5</v>
      </c>
      <c r="M275" s="163">
        <v>1164</v>
      </c>
      <c r="N275" s="160">
        <v>10</v>
      </c>
      <c r="O275" s="161">
        <v>0</v>
      </c>
      <c r="P275" s="159">
        <v>158</v>
      </c>
      <c r="Q275" s="160">
        <v>6</v>
      </c>
      <c r="R275" s="161">
        <v>5</v>
      </c>
      <c r="T275" s="12">
        <v>1</v>
      </c>
      <c r="U275" s="329" t="s">
        <v>1318</v>
      </c>
      <c r="V275" s="28">
        <v>3</v>
      </c>
      <c r="W275" s="29" t="s">
        <v>1311</v>
      </c>
      <c r="X275" s="42"/>
      <c r="Y275" s="43"/>
      <c r="Z275" s="44"/>
      <c r="AA275" s="45"/>
      <c r="AB275" s="43"/>
      <c r="AC275" s="44"/>
      <c r="AD275" s="45"/>
      <c r="AE275" s="828">
        <v>68</v>
      </c>
      <c r="AF275" s="16"/>
      <c r="AG275" s="22"/>
      <c r="AH275" s="16"/>
      <c r="AI275" s="334"/>
      <c r="AJ275" s="326"/>
      <c r="AL275" s="307">
        <f t="shared" si="4"/>
        <v>12</v>
      </c>
    </row>
    <row r="276" spans="1:38" ht="13.5" customHeight="1">
      <c r="A276" s="7">
        <v>270</v>
      </c>
      <c r="B276" s="324">
        <v>235</v>
      </c>
      <c r="C276" s="798" t="s">
        <v>1768</v>
      </c>
      <c r="D276" s="232" t="e">
        <f>VLOOKUP(C276,$C$564:$I$2155,2,0)</f>
        <v>#N/A</v>
      </c>
      <c r="E276" s="233" t="e">
        <f>VLOOKUP(C276,$C$564:$I$2155,3,0)</f>
        <v>#N/A</v>
      </c>
      <c r="F276" s="233" t="e">
        <f>VLOOKUP(C276,$C$564:$I$2155,4,0)</f>
        <v>#N/A</v>
      </c>
      <c r="G276" s="163"/>
      <c r="H276" s="471">
        <f>AL276</f>
        <v>12</v>
      </c>
      <c r="I276" s="166">
        <f>SUM(G276:H276)</f>
        <v>12</v>
      </c>
      <c r="J276" s="171">
        <f>M276+P276</f>
        <v>1314</v>
      </c>
      <c r="K276" s="9">
        <f>N276+Q276</f>
        <v>17</v>
      </c>
      <c r="L276" s="172">
        <f>O276+R276</f>
        <v>7</v>
      </c>
      <c r="M276" s="163">
        <v>652</v>
      </c>
      <c r="N276" s="160">
        <v>7</v>
      </c>
      <c r="O276" s="161">
        <v>2</v>
      </c>
      <c r="P276" s="159">
        <v>662</v>
      </c>
      <c r="Q276" s="160">
        <v>10</v>
      </c>
      <c r="R276" s="161">
        <v>5</v>
      </c>
      <c r="T276" s="10">
        <v>59</v>
      </c>
      <c r="U276" s="11" t="s">
        <v>1311</v>
      </c>
      <c r="V276" s="31">
        <v>62</v>
      </c>
      <c r="W276" s="32" t="s">
        <v>1317</v>
      </c>
      <c r="X276" s="42"/>
      <c r="Y276" s="43"/>
      <c r="Z276" s="44"/>
      <c r="AA276" s="45"/>
      <c r="AB276" s="43"/>
      <c r="AC276" s="44"/>
      <c r="AD276" s="45"/>
      <c r="AE276" s="829"/>
      <c r="AF276" s="12"/>
      <c r="AG276" s="13"/>
      <c r="AH276" s="28"/>
      <c r="AI276" s="29"/>
      <c r="AJ276" s="326"/>
      <c r="AL276" s="307">
        <f t="shared" si="4"/>
        <v>12</v>
      </c>
    </row>
    <row r="277" spans="1:38" ht="13.5" customHeight="1">
      <c r="A277" s="6">
        <v>271</v>
      </c>
      <c r="B277" s="324">
        <v>21</v>
      </c>
      <c r="C277" s="475" t="s">
        <v>871</v>
      </c>
      <c r="D277" s="232" t="str">
        <f>VLOOKUP(C277,$C$564:$I$2155,2,0)</f>
        <v>ISKRA Rybnik</v>
      </c>
      <c r="E277" s="233" t="str">
        <f>VLOOKUP(C277,$C$564:$I$2155,3,0)</f>
        <v>s</v>
      </c>
      <c r="F277" s="233">
        <f>VLOOKUP(C277,$C$564:$I$2155,4,0)</f>
        <v>3</v>
      </c>
      <c r="G277" s="472"/>
      <c r="H277" s="471">
        <f>AL277</f>
        <v>12</v>
      </c>
      <c r="I277" s="166">
        <f>SUM(G277:H277)</f>
        <v>12</v>
      </c>
      <c r="J277" s="171">
        <f>M277+P277</f>
        <v>1313</v>
      </c>
      <c r="K277" s="9">
        <f>N277+Q277</f>
        <v>13</v>
      </c>
      <c r="L277" s="172">
        <f>O277+R277</f>
        <v>3</v>
      </c>
      <c r="M277" s="163">
        <v>691</v>
      </c>
      <c r="N277" s="160">
        <v>6</v>
      </c>
      <c r="O277" s="161">
        <v>1</v>
      </c>
      <c r="P277" s="159">
        <v>622</v>
      </c>
      <c r="Q277" s="160">
        <v>7</v>
      </c>
      <c r="R277" s="161">
        <v>2</v>
      </c>
      <c r="T277" s="16">
        <v>6</v>
      </c>
      <c r="U277" s="22" t="s">
        <v>1323</v>
      </c>
      <c r="V277" s="16">
        <v>7</v>
      </c>
      <c r="W277" s="334" t="s">
        <v>1318</v>
      </c>
      <c r="X277" s="42"/>
      <c r="Y277" s="43"/>
      <c r="Z277" s="44"/>
      <c r="AA277" s="45"/>
      <c r="AB277" s="43"/>
      <c r="AC277" s="44"/>
      <c r="AD277" s="45"/>
      <c r="AE277" s="829"/>
      <c r="AF277" s="10"/>
      <c r="AG277" s="26"/>
      <c r="AH277" s="31"/>
      <c r="AI277" s="32"/>
      <c r="AJ277" s="326"/>
      <c r="AL277" s="307">
        <f t="shared" si="4"/>
        <v>12</v>
      </c>
    </row>
    <row r="278" spans="1:38" ht="13.5" customHeight="1">
      <c r="A278" s="7">
        <v>272</v>
      </c>
      <c r="B278" s="324">
        <v>148</v>
      </c>
      <c r="C278" s="474" t="s">
        <v>243</v>
      </c>
      <c r="D278" s="232" t="str">
        <f>VLOOKUP(C278,$C$564:$I$2155,2,0)</f>
        <v>SOKÓŁ Wola</v>
      </c>
      <c r="E278" s="233" t="str">
        <f>VLOOKUP(C278,$C$564:$I$2155,3,0)</f>
        <v>m</v>
      </c>
      <c r="F278" s="233">
        <f>VLOOKUP(C278,$C$564:$I$2155,4,0)</f>
        <v>2</v>
      </c>
      <c r="G278" s="472"/>
      <c r="H278" s="471">
        <f>AL278</f>
        <v>10</v>
      </c>
      <c r="I278" s="166">
        <f>SUM(G278:H278)</f>
        <v>10</v>
      </c>
      <c r="J278" s="171">
        <f>M278+P278</f>
        <v>1289</v>
      </c>
      <c r="K278" s="9">
        <f>N278+Q278</f>
        <v>19</v>
      </c>
      <c r="L278" s="172">
        <f>O278+R278</f>
        <v>6</v>
      </c>
      <c r="M278" s="163">
        <v>795</v>
      </c>
      <c r="N278" s="160">
        <v>9</v>
      </c>
      <c r="O278" s="161">
        <v>1</v>
      </c>
      <c r="P278" s="159">
        <v>494</v>
      </c>
      <c r="Q278" s="160">
        <v>10</v>
      </c>
      <c r="R278" s="161">
        <v>5</v>
      </c>
      <c r="S278" s="41"/>
      <c r="T278" s="18">
        <v>37</v>
      </c>
      <c r="U278" s="19" t="s">
        <v>1317</v>
      </c>
      <c r="V278" s="18">
        <v>41</v>
      </c>
      <c r="W278" s="30" t="s">
        <v>1323</v>
      </c>
      <c r="X278" s="42"/>
      <c r="Y278" s="43"/>
      <c r="Z278" s="44"/>
      <c r="AA278" s="45"/>
      <c r="AB278" s="43"/>
      <c r="AC278" s="44"/>
      <c r="AD278" s="45"/>
      <c r="AE278" s="830"/>
      <c r="AF278" s="18"/>
      <c r="AG278" s="19"/>
      <c r="AH278" s="14"/>
      <c r="AI278" s="15"/>
      <c r="AJ278" s="326"/>
      <c r="AL278" s="307">
        <f t="shared" si="4"/>
        <v>10</v>
      </c>
    </row>
    <row r="279" spans="1:38" ht="13.5" customHeight="1">
      <c r="A279" s="7">
        <v>273</v>
      </c>
      <c r="B279" s="324">
        <v>40</v>
      </c>
      <c r="C279" s="737" t="s">
        <v>513</v>
      </c>
      <c r="D279" s="232" t="str">
        <f>VLOOKUP(C279,$C$564:$I$2155,2,0)</f>
        <v>MOK GUIDO Zabrze</v>
      </c>
      <c r="E279" s="233" t="str">
        <f>VLOOKUP(C279,$C$564:$I$2155,3,0)</f>
        <v>s</v>
      </c>
      <c r="F279" s="233">
        <f>VLOOKUP(C279,$C$564:$I$2155,4,0)</f>
        <v>4</v>
      </c>
      <c r="G279" s="472"/>
      <c r="H279" s="471">
        <f>AL279</f>
        <v>10</v>
      </c>
      <c r="I279" s="166">
        <f>SUM(G279:H279)</f>
        <v>10</v>
      </c>
      <c r="J279" s="171">
        <f>M279+P279</f>
        <v>1281</v>
      </c>
      <c r="K279" s="9">
        <f>N279+Q279</f>
        <v>14</v>
      </c>
      <c r="L279" s="172">
        <f>O279+R279</f>
        <v>4</v>
      </c>
      <c r="M279" s="163">
        <v>340</v>
      </c>
      <c r="N279" s="160">
        <v>6</v>
      </c>
      <c r="O279" s="161">
        <v>3</v>
      </c>
      <c r="P279" s="159">
        <v>941</v>
      </c>
      <c r="Q279" s="160">
        <v>8</v>
      </c>
      <c r="R279" s="161">
        <v>1</v>
      </c>
      <c r="S279" s="234"/>
      <c r="T279" s="18">
        <v>10</v>
      </c>
      <c r="U279" s="330" t="s">
        <v>1317</v>
      </c>
      <c r="V279" s="14">
        <v>14</v>
      </c>
      <c r="W279" s="15" t="s">
        <v>1323</v>
      </c>
      <c r="X279" s="339"/>
      <c r="Y279" s="43"/>
      <c r="Z279" s="44"/>
      <c r="AA279" s="45"/>
      <c r="AB279" s="43"/>
      <c r="AC279" s="44"/>
      <c r="AD279" s="45"/>
      <c r="AE279" s="828">
        <v>69</v>
      </c>
      <c r="AF279" s="16"/>
      <c r="AG279" s="22"/>
      <c r="AH279" s="16"/>
      <c r="AI279" s="334"/>
      <c r="AJ279" s="326"/>
      <c r="AL279" s="307">
        <f t="shared" si="4"/>
        <v>10</v>
      </c>
    </row>
    <row r="280" spans="1:38" ht="13.5" customHeight="1">
      <c r="A280" s="6">
        <v>274</v>
      </c>
      <c r="B280" s="324">
        <v>270</v>
      </c>
      <c r="C280" s="782" t="s">
        <v>103</v>
      </c>
      <c r="D280" s="232" t="str">
        <f>VLOOKUP(C280,$C$564:$I$2155,2,0)</f>
        <v>LKS Lyski</v>
      </c>
      <c r="E280" s="233" t="str">
        <f>VLOOKUP(C280,$C$564:$I$2155,3,0)</f>
        <v>m</v>
      </c>
      <c r="F280" s="233">
        <f>VLOOKUP(C280,$C$564:$I$2155,4,0)</f>
        <v>7</v>
      </c>
      <c r="G280" s="472"/>
      <c r="H280" s="471">
        <f>AL280</f>
        <v>10</v>
      </c>
      <c r="I280" s="166">
        <f>SUM(G280:H280)</f>
        <v>10</v>
      </c>
      <c r="J280" s="171">
        <f>M280+P280</f>
        <v>1277</v>
      </c>
      <c r="K280" s="9">
        <f>N280+Q280</f>
        <v>17</v>
      </c>
      <c r="L280" s="172">
        <f>O280+R280</f>
        <v>7</v>
      </c>
      <c r="M280" s="163">
        <v>149</v>
      </c>
      <c r="N280" s="160">
        <v>7</v>
      </c>
      <c r="O280" s="161">
        <v>5</v>
      </c>
      <c r="P280" s="159">
        <v>1128</v>
      </c>
      <c r="Q280" s="160">
        <v>10</v>
      </c>
      <c r="R280" s="161">
        <v>2</v>
      </c>
      <c r="T280" s="12">
        <v>68</v>
      </c>
      <c r="U280" s="13" t="s">
        <v>1318</v>
      </c>
      <c r="V280" s="28">
        <v>70</v>
      </c>
      <c r="W280" s="29" t="s">
        <v>1311</v>
      </c>
      <c r="X280" s="42"/>
      <c r="Y280" s="43"/>
      <c r="Z280" s="44"/>
      <c r="AA280" s="45"/>
      <c r="AB280" s="43"/>
      <c r="AC280" s="44"/>
      <c r="AD280" s="45"/>
      <c r="AE280" s="829"/>
      <c r="AF280" s="12"/>
      <c r="AG280" s="13"/>
      <c r="AH280" s="28"/>
      <c r="AI280" s="29"/>
      <c r="AJ280" s="326"/>
      <c r="AL280" s="307">
        <f t="shared" si="4"/>
        <v>10</v>
      </c>
    </row>
    <row r="281" spans="1:38" ht="13.5" customHeight="1">
      <c r="A281" s="7">
        <v>275</v>
      </c>
      <c r="B281" s="324">
        <v>310</v>
      </c>
      <c r="C281" s="792" t="s">
        <v>350</v>
      </c>
      <c r="D281" s="232" t="str">
        <f>VLOOKUP(C281,$C$564:$I$2155,2,0)</f>
        <v>EMERYT Kobyla</v>
      </c>
      <c r="E281" s="233" t="str">
        <f>VLOOKUP(C281,$C$564:$I$2155,3,0)</f>
        <v>s</v>
      </c>
      <c r="F281" s="233">
        <f>VLOOKUP(C281,$C$564:$I$2155,4,0)</f>
        <v>7</v>
      </c>
      <c r="G281" s="472"/>
      <c r="H281" s="471">
        <f>AL281</f>
        <v>10</v>
      </c>
      <c r="I281" s="166">
        <f>SUM(G281:H281)</f>
        <v>10</v>
      </c>
      <c r="J281" s="171">
        <f>M281+P281</f>
        <v>1265</v>
      </c>
      <c r="K281" s="9">
        <f>N281+Q281</f>
        <v>16</v>
      </c>
      <c r="L281" s="172">
        <f>O281+R281</f>
        <v>4</v>
      </c>
      <c r="M281" s="163">
        <v>839</v>
      </c>
      <c r="N281" s="160">
        <v>10</v>
      </c>
      <c r="O281" s="161">
        <v>2</v>
      </c>
      <c r="P281" s="159">
        <v>426</v>
      </c>
      <c r="Q281" s="160">
        <v>6</v>
      </c>
      <c r="R281" s="161">
        <v>2</v>
      </c>
      <c r="S281" s="41"/>
      <c r="T281" s="12">
        <v>78</v>
      </c>
      <c r="U281" s="329" t="s">
        <v>1318</v>
      </c>
      <c r="V281" s="28">
        <v>80</v>
      </c>
      <c r="W281" s="29" t="s">
        <v>1311</v>
      </c>
      <c r="X281" s="42"/>
      <c r="Y281" s="43"/>
      <c r="Z281" s="44"/>
      <c r="AA281" s="45"/>
      <c r="AB281" s="43"/>
      <c r="AC281" s="44"/>
      <c r="AD281" s="45"/>
      <c r="AE281" s="829"/>
      <c r="AF281" s="10"/>
      <c r="AG281" s="26"/>
      <c r="AH281" s="31"/>
      <c r="AI281" s="32"/>
      <c r="AJ281" s="326"/>
      <c r="AL281" s="307">
        <f t="shared" si="4"/>
        <v>10</v>
      </c>
    </row>
    <row r="282" spans="1:38" ht="13.5" customHeight="1">
      <c r="A282" s="7">
        <v>276</v>
      </c>
      <c r="B282" s="324">
        <v>118</v>
      </c>
      <c r="C282" s="784" t="s">
        <v>261</v>
      </c>
      <c r="D282" s="232" t="str">
        <f>VLOOKUP(C282,$C$564:$I$2155,2,0)</f>
        <v>NITRON Krupski Młyn</v>
      </c>
      <c r="E282" s="233" t="str">
        <f>VLOOKUP(C282,$C$564:$I$2155,3,0)</f>
        <v>s</v>
      </c>
      <c r="F282" s="233">
        <f>VLOOKUP(C282,$C$564:$I$2155,4,0)</f>
        <v>5</v>
      </c>
      <c r="G282" s="163"/>
      <c r="H282" s="471">
        <f>AL282</f>
        <v>10</v>
      </c>
      <c r="I282" s="166">
        <f>SUM(G282:H282)</f>
        <v>10</v>
      </c>
      <c r="J282" s="171">
        <f>M282+P282</f>
        <v>1258</v>
      </c>
      <c r="K282" s="9">
        <f>N282+Q282</f>
        <v>16</v>
      </c>
      <c r="L282" s="172">
        <f>O282+R282</f>
        <v>5</v>
      </c>
      <c r="M282" s="163">
        <v>63</v>
      </c>
      <c r="N282" s="160">
        <v>4</v>
      </c>
      <c r="O282" s="161">
        <v>3</v>
      </c>
      <c r="P282" s="159">
        <v>1195</v>
      </c>
      <c r="Q282" s="160">
        <v>12</v>
      </c>
      <c r="R282" s="161">
        <v>2</v>
      </c>
      <c r="T282" s="12">
        <v>30</v>
      </c>
      <c r="U282" s="13" t="s">
        <v>1318</v>
      </c>
      <c r="V282" s="28">
        <v>32</v>
      </c>
      <c r="W282" s="29" t="s">
        <v>1311</v>
      </c>
      <c r="X282" s="42"/>
      <c r="Y282" s="43"/>
      <c r="Z282" s="44"/>
      <c r="AA282" s="45"/>
      <c r="AB282" s="43"/>
      <c r="AC282" s="44"/>
      <c r="AD282" s="45"/>
      <c r="AE282" s="830"/>
      <c r="AF282" s="18"/>
      <c r="AG282" s="19"/>
      <c r="AH282" s="18"/>
      <c r="AI282" s="30"/>
      <c r="AJ282" s="326"/>
      <c r="AL282" s="307">
        <f t="shared" si="4"/>
        <v>10</v>
      </c>
    </row>
    <row r="283" spans="1:38" ht="13.5" customHeight="1">
      <c r="A283" s="6">
        <v>277</v>
      </c>
      <c r="B283" s="324">
        <v>265</v>
      </c>
      <c r="C283" s="785" t="s">
        <v>1186</v>
      </c>
      <c r="D283" s="232" t="str">
        <f>VLOOKUP(C283,$C$564:$I$2155,2,0)</f>
        <v>PIEKUŚ SUBLE Tychy</v>
      </c>
      <c r="E283" s="233" t="str">
        <f>VLOOKUP(C283,$C$564:$I$2155,3,0)</f>
        <v>m</v>
      </c>
      <c r="F283" s="233">
        <f>VLOOKUP(C283,$C$564:$I$2155,4,0)</f>
        <v>10</v>
      </c>
      <c r="G283" s="472"/>
      <c r="H283" s="471">
        <f>AL283</f>
        <v>10</v>
      </c>
      <c r="I283" s="166">
        <f>SUM(G283:H283)</f>
        <v>10</v>
      </c>
      <c r="J283" s="171">
        <f>M283+P283</f>
        <v>1256</v>
      </c>
      <c r="K283" s="9">
        <f>N283+Q283</f>
        <v>16</v>
      </c>
      <c r="L283" s="172">
        <f>O283+R283</f>
        <v>7</v>
      </c>
      <c r="M283" s="163">
        <v>192</v>
      </c>
      <c r="N283" s="160">
        <v>8</v>
      </c>
      <c r="O283" s="161">
        <v>7</v>
      </c>
      <c r="P283" s="159">
        <v>1064</v>
      </c>
      <c r="Q283" s="160">
        <v>8</v>
      </c>
      <c r="R283" s="161">
        <v>0</v>
      </c>
      <c r="T283" s="16">
        <v>67</v>
      </c>
      <c r="U283" s="22" t="s">
        <v>1323</v>
      </c>
      <c r="V283" s="16">
        <v>68</v>
      </c>
      <c r="W283" s="334" t="s">
        <v>1318</v>
      </c>
      <c r="X283" s="42"/>
      <c r="Y283" s="43"/>
      <c r="Z283" s="44"/>
      <c r="AA283" s="45"/>
      <c r="AB283" s="43"/>
      <c r="AC283" s="44"/>
      <c r="AD283" s="45"/>
      <c r="AE283" s="828">
        <v>70</v>
      </c>
      <c r="AF283" s="16"/>
      <c r="AG283" s="22"/>
      <c r="AH283" s="16"/>
      <c r="AI283" s="334"/>
      <c r="AJ283" s="326"/>
      <c r="AL283" s="307">
        <f t="shared" si="4"/>
        <v>10</v>
      </c>
    </row>
    <row r="284" spans="1:38" ht="13.5" customHeight="1">
      <c r="A284" s="7">
        <v>278</v>
      </c>
      <c r="B284" s="324">
        <v>261</v>
      </c>
      <c r="C284" s="738" t="s">
        <v>1714</v>
      </c>
      <c r="D284" s="232" t="str">
        <f>VLOOKUP(C284,$C$564:$I$2155,2,0)</f>
        <v>GTS PIEKUŚ Bojszowy</v>
      </c>
      <c r="E284" s="233" t="str">
        <f>VLOOKUP(C284,$C$564:$I$2155,3,0)</f>
        <v>m</v>
      </c>
      <c r="F284" s="233">
        <f>VLOOKUP(C284,$C$564:$I$2155,4,0)</f>
        <v>10</v>
      </c>
      <c r="G284" s="163"/>
      <c r="H284" s="471">
        <f>AL284</f>
        <v>10</v>
      </c>
      <c r="I284" s="166">
        <f>SUM(G284:H284)</f>
        <v>10</v>
      </c>
      <c r="J284" s="171">
        <f>M284+P284</f>
        <v>1252</v>
      </c>
      <c r="K284" s="9">
        <f>N284+Q284</f>
        <v>12</v>
      </c>
      <c r="L284" s="172">
        <f>O284+R284</f>
        <v>3</v>
      </c>
      <c r="M284" s="163">
        <v>794</v>
      </c>
      <c r="N284" s="160">
        <v>5</v>
      </c>
      <c r="O284" s="161">
        <v>0</v>
      </c>
      <c r="P284" s="159">
        <v>458</v>
      </c>
      <c r="Q284" s="160">
        <v>7</v>
      </c>
      <c r="R284" s="161">
        <v>3</v>
      </c>
      <c r="T284" s="16">
        <v>66</v>
      </c>
      <c r="U284" s="17" t="s">
        <v>1323</v>
      </c>
      <c r="V284" s="16">
        <v>67</v>
      </c>
      <c r="W284" s="334" t="s">
        <v>1318</v>
      </c>
      <c r="X284" s="42"/>
      <c r="Y284" s="43"/>
      <c r="Z284" s="44"/>
      <c r="AA284" s="45"/>
      <c r="AB284" s="43"/>
      <c r="AC284" s="44"/>
      <c r="AD284" s="45"/>
      <c r="AE284" s="829"/>
      <c r="AF284" s="12"/>
      <c r="AG284" s="13"/>
      <c r="AH284" s="28"/>
      <c r="AI284" s="29"/>
      <c r="AJ284" s="326"/>
      <c r="AL284" s="307">
        <f t="shared" si="4"/>
        <v>10</v>
      </c>
    </row>
    <row r="285" spans="1:38" ht="13.5" customHeight="1">
      <c r="A285" s="7">
        <v>279</v>
      </c>
      <c r="B285" s="324">
        <v>78</v>
      </c>
      <c r="C285" s="787" t="s">
        <v>181</v>
      </c>
      <c r="D285" s="232" t="str">
        <f>VLOOKUP(C285,$C$564:$I$2155,2,0)</f>
        <v>DOKiS Dobrodzień</v>
      </c>
      <c r="E285" s="233" t="str">
        <f>VLOOKUP(C285,$C$564:$I$2155,3,0)</f>
        <v>s</v>
      </c>
      <c r="F285" s="233">
        <f>VLOOKUP(C285,$C$564:$I$2155,4,0)</f>
        <v>5</v>
      </c>
      <c r="G285" s="472"/>
      <c r="H285" s="471">
        <f>AL285</f>
        <v>8</v>
      </c>
      <c r="I285" s="166">
        <f>SUM(G285:H285)</f>
        <v>8</v>
      </c>
      <c r="J285" s="171">
        <f>M285+P285</f>
        <v>1219</v>
      </c>
      <c r="K285" s="9">
        <f>N285+Q285</f>
        <v>14</v>
      </c>
      <c r="L285" s="172">
        <f>O285+R285</f>
        <v>6</v>
      </c>
      <c r="M285" s="163">
        <v>766</v>
      </c>
      <c r="N285" s="160">
        <v>8</v>
      </c>
      <c r="O285" s="161">
        <v>2</v>
      </c>
      <c r="P285" s="159">
        <v>453</v>
      </c>
      <c r="Q285" s="160">
        <v>6</v>
      </c>
      <c r="R285" s="161">
        <v>4</v>
      </c>
      <c r="T285" s="12">
        <v>20</v>
      </c>
      <c r="U285" s="329" t="s">
        <v>1318</v>
      </c>
      <c r="V285" s="28">
        <v>22</v>
      </c>
      <c r="W285" s="29" t="s">
        <v>1311</v>
      </c>
      <c r="X285" s="42"/>
      <c r="Y285" s="43"/>
      <c r="Z285" s="44"/>
      <c r="AA285" s="45"/>
      <c r="AB285" s="43"/>
      <c r="AC285" s="44"/>
      <c r="AD285" s="45"/>
      <c r="AE285" s="829"/>
      <c r="AF285" s="10"/>
      <c r="AG285" s="26"/>
      <c r="AH285" s="31"/>
      <c r="AI285" s="32"/>
      <c r="AJ285" s="326"/>
      <c r="AL285" s="307">
        <f t="shared" si="4"/>
        <v>8</v>
      </c>
    </row>
    <row r="286" spans="1:38" ht="13.5" customHeight="1">
      <c r="A286" s="6">
        <v>280</v>
      </c>
      <c r="B286" s="324">
        <v>312</v>
      </c>
      <c r="C286" s="797" t="s">
        <v>1770</v>
      </c>
      <c r="D286" s="232" t="str">
        <f>VLOOKUP(C286,$C$564:$I$2155,2,0)</f>
        <v>STAL Chełm Śl.</v>
      </c>
      <c r="E286" s="233" t="str">
        <f>VLOOKUP(C286,$C$564:$I$2155,3,0)</f>
        <v>m</v>
      </c>
      <c r="F286" s="233">
        <f>VLOOKUP(C286,$C$564:$I$2155,4,0)</f>
        <v>2</v>
      </c>
      <c r="G286" s="472"/>
      <c r="H286" s="471">
        <f>AL286</f>
        <v>8</v>
      </c>
      <c r="I286" s="166">
        <f>SUM(G286:H286)</f>
        <v>8</v>
      </c>
      <c r="J286" s="171">
        <f>M286+P286</f>
        <v>1218</v>
      </c>
      <c r="K286" s="9">
        <f>N286+Q286</f>
        <v>17</v>
      </c>
      <c r="L286" s="172">
        <f>O286+R286</f>
        <v>6</v>
      </c>
      <c r="M286" s="163">
        <v>712</v>
      </c>
      <c r="N286" s="160">
        <v>9</v>
      </c>
      <c r="O286" s="161">
        <v>2</v>
      </c>
      <c r="P286" s="159">
        <v>506</v>
      </c>
      <c r="Q286" s="160">
        <v>8</v>
      </c>
      <c r="R286" s="161">
        <v>4</v>
      </c>
      <c r="S286" s="41"/>
      <c r="T286" s="18">
        <v>78</v>
      </c>
      <c r="U286" s="19" t="s">
        <v>1317</v>
      </c>
      <c r="V286" s="14">
        <v>2</v>
      </c>
      <c r="W286" s="15" t="s">
        <v>1323</v>
      </c>
      <c r="X286" s="42"/>
      <c r="Y286" s="43"/>
      <c r="Z286" s="44"/>
      <c r="AA286" s="45"/>
      <c r="AB286" s="43"/>
      <c r="AC286" s="44"/>
      <c r="AD286" s="45"/>
      <c r="AE286" s="830"/>
      <c r="AF286" s="18"/>
      <c r="AG286" s="19"/>
      <c r="AH286" s="14"/>
      <c r="AI286" s="15"/>
      <c r="AJ286" s="326"/>
      <c r="AL286" s="307">
        <f t="shared" si="4"/>
        <v>8</v>
      </c>
    </row>
    <row r="287" spans="1:38" ht="13.5" customHeight="1">
      <c r="A287" s="7">
        <v>281</v>
      </c>
      <c r="B287" s="324">
        <v>227</v>
      </c>
      <c r="C287" s="807" t="s">
        <v>344</v>
      </c>
      <c r="D287" s="232" t="str">
        <f>VLOOKUP(C287,$C$564:$I$2155,2,0)</f>
        <v>SOKÓŁ Imielin</v>
      </c>
      <c r="E287" s="233" t="str">
        <f>VLOOKUP(C287,$C$564:$I$2155,3,0)</f>
        <v>s</v>
      </c>
      <c r="F287" s="233">
        <f>VLOOKUP(C287,$C$564:$I$2155,4,0)</f>
        <v>1</v>
      </c>
      <c r="G287" s="163"/>
      <c r="H287" s="471">
        <f>AL287</f>
        <v>6</v>
      </c>
      <c r="I287" s="166">
        <f>SUM(G287:H287)</f>
        <v>6</v>
      </c>
      <c r="J287" s="171">
        <f>M287+P287</f>
        <v>1196</v>
      </c>
      <c r="K287" s="9">
        <f>N287+Q287</f>
        <v>12</v>
      </c>
      <c r="L287" s="172">
        <f>O287+R287</f>
        <v>4</v>
      </c>
      <c r="M287" s="163">
        <v>102</v>
      </c>
      <c r="N287" s="160">
        <v>4</v>
      </c>
      <c r="O287" s="161">
        <v>3</v>
      </c>
      <c r="P287" s="159">
        <v>1094</v>
      </c>
      <c r="Q287" s="160">
        <v>8</v>
      </c>
      <c r="R287" s="161">
        <v>1</v>
      </c>
      <c r="T287" s="10">
        <v>57</v>
      </c>
      <c r="U287" s="26" t="s">
        <v>1311</v>
      </c>
      <c r="V287" s="31">
        <v>60</v>
      </c>
      <c r="W287" s="32" t="s">
        <v>1317</v>
      </c>
      <c r="X287" s="42"/>
      <c r="Y287" s="43"/>
      <c r="Z287" s="44"/>
      <c r="AA287" s="45"/>
      <c r="AB287" s="43"/>
      <c r="AC287" s="44"/>
      <c r="AD287" s="45"/>
      <c r="AE287" s="828">
        <v>71</v>
      </c>
      <c r="AF287" s="16"/>
      <c r="AG287" s="22"/>
      <c r="AH287" s="16"/>
      <c r="AI287" s="334"/>
      <c r="AJ287" s="326"/>
      <c r="AL287" s="307">
        <f t="shared" si="4"/>
        <v>6</v>
      </c>
    </row>
    <row r="288" spans="1:38" ht="13.5" customHeight="1">
      <c r="A288" s="7">
        <v>282</v>
      </c>
      <c r="B288" s="324">
        <v>213</v>
      </c>
      <c r="C288" s="782" t="s">
        <v>80</v>
      </c>
      <c r="D288" s="232" t="str">
        <f>VLOOKUP(C288,$C$564:$I$2155,2,0)</f>
        <v>BUK Rudy</v>
      </c>
      <c r="E288" s="233" t="str">
        <f>VLOOKUP(C288,$C$564:$I$2155,3,0)</f>
        <v>m</v>
      </c>
      <c r="F288" s="233">
        <f>VLOOKUP(C288,$C$564:$I$2155,4,0)</f>
        <v>3</v>
      </c>
      <c r="G288" s="472"/>
      <c r="H288" s="471">
        <f>AL288</f>
        <v>6</v>
      </c>
      <c r="I288" s="166">
        <f>SUM(G288:H288)</f>
        <v>6</v>
      </c>
      <c r="J288" s="171">
        <f>M288+P288</f>
        <v>1180</v>
      </c>
      <c r="K288" s="9">
        <f>N288+Q288</f>
        <v>15</v>
      </c>
      <c r="L288" s="172">
        <f>O288+R288</f>
        <v>6</v>
      </c>
      <c r="M288" s="163">
        <v>336</v>
      </c>
      <c r="N288" s="160">
        <v>3</v>
      </c>
      <c r="O288" s="161">
        <v>2</v>
      </c>
      <c r="P288" s="159">
        <v>844</v>
      </c>
      <c r="Q288" s="160">
        <v>12</v>
      </c>
      <c r="R288" s="161">
        <v>4</v>
      </c>
      <c r="T288" s="16">
        <v>54</v>
      </c>
      <c r="U288" s="17" t="s">
        <v>1323</v>
      </c>
      <c r="V288" s="16">
        <v>55</v>
      </c>
      <c r="W288" s="334" t="s">
        <v>1318</v>
      </c>
      <c r="X288" s="42"/>
      <c r="Y288" s="43"/>
      <c r="Z288" s="44"/>
      <c r="AA288" s="45"/>
      <c r="AB288" s="43"/>
      <c r="AC288" s="44"/>
      <c r="AD288" s="45"/>
      <c r="AE288" s="829"/>
      <c r="AF288" s="12"/>
      <c r="AG288" s="13"/>
      <c r="AH288" s="28"/>
      <c r="AI288" s="29"/>
      <c r="AJ288" s="326"/>
      <c r="AL288" s="307">
        <f t="shared" si="4"/>
        <v>6</v>
      </c>
    </row>
    <row r="289" spans="1:38" ht="13.5" customHeight="1">
      <c r="A289" s="6">
        <v>283</v>
      </c>
      <c r="B289" s="324">
        <v>204</v>
      </c>
      <c r="C289" s="797" t="s">
        <v>278</v>
      </c>
      <c r="D289" s="232" t="str">
        <f>VLOOKUP(C289,$C$564:$I$2155,2,0)</f>
        <v>OSP Lędziny</v>
      </c>
      <c r="E289" s="233" t="str">
        <f>VLOOKUP(C289,$C$564:$I$2155,3,0)</f>
        <v>m</v>
      </c>
      <c r="F289" s="233">
        <f>VLOOKUP(C289,$C$564:$I$2155,4,0)</f>
        <v>2</v>
      </c>
      <c r="G289" s="163"/>
      <c r="H289" s="471">
        <f>AL289</f>
        <v>6</v>
      </c>
      <c r="I289" s="166">
        <f>SUM(G289:H289)</f>
        <v>6</v>
      </c>
      <c r="J289" s="171">
        <f>M289+P289</f>
        <v>1179</v>
      </c>
      <c r="K289" s="9">
        <f>N289+Q289</f>
        <v>12</v>
      </c>
      <c r="L289" s="172">
        <f>O289+R289</f>
        <v>6</v>
      </c>
      <c r="M289" s="163">
        <v>839</v>
      </c>
      <c r="N289" s="160">
        <v>8</v>
      </c>
      <c r="O289" s="161">
        <v>4</v>
      </c>
      <c r="P289" s="159">
        <v>340</v>
      </c>
      <c r="Q289" s="160">
        <v>4</v>
      </c>
      <c r="R289" s="161">
        <v>2</v>
      </c>
      <c r="T289" s="18">
        <v>51</v>
      </c>
      <c r="U289" s="330" t="s">
        <v>1317</v>
      </c>
      <c r="V289" s="18">
        <v>55</v>
      </c>
      <c r="W289" s="30" t="s">
        <v>1323</v>
      </c>
      <c r="X289" s="42"/>
      <c r="Y289" s="43"/>
      <c r="Z289" s="44"/>
      <c r="AA289" s="45"/>
      <c r="AB289" s="43"/>
      <c r="AC289" s="44"/>
      <c r="AD289" s="45"/>
      <c r="AE289" s="829"/>
      <c r="AF289" s="10"/>
      <c r="AG289" s="26"/>
      <c r="AH289" s="31"/>
      <c r="AI289" s="32"/>
      <c r="AJ289" s="326"/>
      <c r="AL289" s="307">
        <f t="shared" si="4"/>
        <v>6</v>
      </c>
    </row>
    <row r="290" spans="1:38" ht="13.5" customHeight="1">
      <c r="A290" s="7">
        <v>284</v>
      </c>
      <c r="B290" s="324">
        <v>246</v>
      </c>
      <c r="C290" s="782" t="s">
        <v>375</v>
      </c>
      <c r="D290" s="232" t="str">
        <f>VLOOKUP(C290,$C$564:$I$2155,2,0)</f>
        <v>WOKiR Połomia</v>
      </c>
      <c r="E290" s="233" t="str">
        <f>VLOOKUP(C290,$C$564:$I$2155,3,0)</f>
        <v>s</v>
      </c>
      <c r="F290" s="233">
        <f>VLOOKUP(C290,$C$564:$I$2155,4,0)</f>
        <v>7</v>
      </c>
      <c r="G290" s="472"/>
      <c r="H290" s="471">
        <f>AL290</f>
        <v>6</v>
      </c>
      <c r="I290" s="166">
        <f>SUM(G290:H290)</f>
        <v>6</v>
      </c>
      <c r="J290" s="171">
        <f>M290+P290</f>
        <v>1157</v>
      </c>
      <c r="K290" s="9">
        <f>N290+Q290</f>
        <v>15</v>
      </c>
      <c r="L290" s="172">
        <f>O290+R290</f>
        <v>4</v>
      </c>
      <c r="M290" s="163">
        <v>412</v>
      </c>
      <c r="N290" s="160">
        <v>7</v>
      </c>
      <c r="O290" s="161">
        <v>2</v>
      </c>
      <c r="P290" s="159">
        <v>745</v>
      </c>
      <c r="Q290" s="160">
        <v>8</v>
      </c>
      <c r="R290" s="161">
        <v>2</v>
      </c>
      <c r="T290" s="12">
        <v>62</v>
      </c>
      <c r="U290" s="13" t="s">
        <v>1318</v>
      </c>
      <c r="V290" s="28">
        <v>64</v>
      </c>
      <c r="W290" s="29" t="s">
        <v>1311</v>
      </c>
      <c r="X290" s="42"/>
      <c r="Y290" s="43"/>
      <c r="Z290" s="44"/>
      <c r="AA290" s="45"/>
      <c r="AB290" s="43"/>
      <c r="AC290" s="44"/>
      <c r="AD290" s="45"/>
      <c r="AE290" s="830"/>
      <c r="AF290" s="18"/>
      <c r="AG290" s="19"/>
      <c r="AH290" s="18"/>
      <c r="AI290" s="30"/>
      <c r="AJ290" s="326"/>
      <c r="AL290" s="307">
        <f t="shared" si="4"/>
        <v>6</v>
      </c>
    </row>
    <row r="291" spans="1:38" ht="13.5" customHeight="1">
      <c r="A291" s="7">
        <v>285</v>
      </c>
      <c r="B291" s="324">
        <v>35</v>
      </c>
      <c r="C291" s="818" t="s">
        <v>625</v>
      </c>
      <c r="D291" s="232" t="str">
        <f>VLOOKUP(C291,$C$564:$I$2155,2,0)</f>
        <v>GÓRNIK Wesoła</v>
      </c>
      <c r="E291" s="233" t="str">
        <f>VLOOKUP(C291,$C$564:$I$2155,3,0)</f>
        <v>s</v>
      </c>
      <c r="F291" s="233">
        <f>VLOOKUP(C291,$C$564:$I$2155,4,0)</f>
        <v>1</v>
      </c>
      <c r="G291" s="163"/>
      <c r="H291" s="471">
        <f>AL291</f>
        <v>4</v>
      </c>
      <c r="I291" s="166">
        <f>SUM(G291:H291)</f>
        <v>4</v>
      </c>
      <c r="J291" s="171">
        <f>M291+P291</f>
        <v>1147</v>
      </c>
      <c r="K291" s="9">
        <f>N291+Q291</f>
        <v>16</v>
      </c>
      <c r="L291" s="172">
        <f>O291+R291</f>
        <v>7</v>
      </c>
      <c r="M291" s="163">
        <v>740</v>
      </c>
      <c r="N291" s="160">
        <v>8</v>
      </c>
      <c r="O291" s="161">
        <v>2</v>
      </c>
      <c r="P291" s="159">
        <v>407</v>
      </c>
      <c r="Q291" s="160">
        <v>8</v>
      </c>
      <c r="R291" s="161">
        <v>5</v>
      </c>
      <c r="T291" s="10">
        <v>9</v>
      </c>
      <c r="U291" s="26" t="s">
        <v>1311</v>
      </c>
      <c r="V291" s="31">
        <v>12</v>
      </c>
      <c r="W291" s="32" t="s">
        <v>1317</v>
      </c>
      <c r="X291" s="42"/>
      <c r="Y291" s="43"/>
      <c r="Z291" s="44"/>
      <c r="AA291" s="45"/>
      <c r="AB291" s="43"/>
      <c r="AC291" s="44"/>
      <c r="AD291" s="45"/>
      <c r="AE291" s="828">
        <v>72</v>
      </c>
      <c r="AF291" s="16"/>
      <c r="AG291" s="22"/>
      <c r="AH291" s="16"/>
      <c r="AI291" s="334"/>
      <c r="AJ291" s="326"/>
      <c r="AL291" s="307">
        <f t="shared" si="4"/>
        <v>4</v>
      </c>
    </row>
    <row r="292" spans="1:38" ht="13.5" customHeight="1">
      <c r="A292" s="6">
        <v>286</v>
      </c>
      <c r="B292" s="324">
        <v>126</v>
      </c>
      <c r="C292" s="800" t="s">
        <v>279</v>
      </c>
      <c r="D292" s="232" t="str">
        <f>VLOOKUP(C292,$C$564:$I$2155,2,0)</f>
        <v>NITRON Krupski Młyn</v>
      </c>
      <c r="E292" s="233" t="str">
        <f>VLOOKUP(C292,$C$564:$I$2155,3,0)</f>
        <v>s</v>
      </c>
      <c r="F292" s="233">
        <f>VLOOKUP(C292,$C$564:$I$2155,4,0)</f>
        <v>5</v>
      </c>
      <c r="G292" s="472"/>
      <c r="H292" s="471">
        <f>AL292</f>
        <v>4</v>
      </c>
      <c r="I292" s="166">
        <f>SUM(G292:H292)</f>
        <v>4</v>
      </c>
      <c r="J292" s="171">
        <f>M292+P292</f>
        <v>1145</v>
      </c>
      <c r="K292" s="9">
        <f>N292+Q292</f>
        <v>19</v>
      </c>
      <c r="L292" s="172">
        <f>O292+R292</f>
        <v>6</v>
      </c>
      <c r="M292" s="163">
        <v>410</v>
      </c>
      <c r="N292" s="160">
        <v>8</v>
      </c>
      <c r="O292" s="161">
        <v>4</v>
      </c>
      <c r="P292" s="159">
        <v>735</v>
      </c>
      <c r="Q292" s="160">
        <v>11</v>
      </c>
      <c r="R292" s="161">
        <v>2</v>
      </c>
      <c r="T292" s="12">
        <v>32</v>
      </c>
      <c r="U292" s="13" t="s">
        <v>1318</v>
      </c>
      <c r="V292" s="28">
        <v>34</v>
      </c>
      <c r="W292" s="29" t="s">
        <v>1311</v>
      </c>
      <c r="X292" s="42"/>
      <c r="Y292" s="43"/>
      <c r="Z292" s="44"/>
      <c r="AA292" s="45"/>
      <c r="AB292" s="43"/>
      <c r="AC292" s="44"/>
      <c r="AD292" s="45"/>
      <c r="AE292" s="829"/>
      <c r="AF292" s="12"/>
      <c r="AG292" s="13"/>
      <c r="AH292" s="28"/>
      <c r="AI292" s="29"/>
      <c r="AJ292" s="326"/>
      <c r="AL292" s="307">
        <f t="shared" si="4"/>
        <v>4</v>
      </c>
    </row>
    <row r="293" spans="1:38" ht="13.5" customHeight="1">
      <c r="A293" s="7">
        <v>287</v>
      </c>
      <c r="B293" s="324">
        <v>56</v>
      </c>
      <c r="C293" s="484" t="s">
        <v>391</v>
      </c>
      <c r="D293" s="232" t="str">
        <f>VLOOKUP(C293,$C$564:$I$2155,2,0)</f>
        <v>POKÓJ Ruda Śl.</v>
      </c>
      <c r="E293" s="233" t="str">
        <f>VLOOKUP(C293,$C$564:$I$2155,3,0)</f>
        <v>m</v>
      </c>
      <c r="F293" s="233">
        <f>VLOOKUP(C293,$C$564:$I$2155,4,0)</f>
        <v>4</v>
      </c>
      <c r="G293" s="163"/>
      <c r="H293" s="471">
        <f>AL293</f>
        <v>4</v>
      </c>
      <c r="I293" s="166">
        <f>SUM(G293:H293)</f>
        <v>4</v>
      </c>
      <c r="J293" s="171">
        <f>M293+P293</f>
        <v>1136</v>
      </c>
      <c r="K293" s="9">
        <f>N293+Q293</f>
        <v>20</v>
      </c>
      <c r="L293" s="172">
        <f>O293+R293</f>
        <v>8</v>
      </c>
      <c r="M293" s="163">
        <v>878</v>
      </c>
      <c r="N293" s="160">
        <v>11</v>
      </c>
      <c r="O293" s="161">
        <v>3</v>
      </c>
      <c r="P293" s="159">
        <v>258</v>
      </c>
      <c r="Q293" s="160">
        <v>9</v>
      </c>
      <c r="R293" s="161">
        <v>5</v>
      </c>
      <c r="T293" s="18">
        <v>14</v>
      </c>
      <c r="U293" s="330" t="s">
        <v>1317</v>
      </c>
      <c r="V293" s="14">
        <v>18</v>
      </c>
      <c r="W293" s="15" t="s">
        <v>1323</v>
      </c>
      <c r="X293" s="42"/>
      <c r="Y293" s="43"/>
      <c r="Z293" s="44"/>
      <c r="AA293" s="45"/>
      <c r="AB293" s="43"/>
      <c r="AC293" s="44"/>
      <c r="AD293" s="45"/>
      <c r="AE293" s="829"/>
      <c r="AF293" s="10"/>
      <c r="AG293" s="26"/>
      <c r="AH293" s="31"/>
      <c r="AI293" s="32"/>
      <c r="AJ293" s="326"/>
      <c r="AL293" s="307">
        <f t="shared" si="4"/>
        <v>4</v>
      </c>
    </row>
    <row r="294" spans="1:38" ht="13.5" customHeight="1">
      <c r="A294" s="7">
        <v>288</v>
      </c>
      <c r="B294" s="324">
        <v>140</v>
      </c>
      <c r="C294" s="484" t="s">
        <v>1164</v>
      </c>
      <c r="D294" s="232" t="str">
        <f>VLOOKUP(C294,$C$564:$I$2155,2,0)</f>
        <v>FALA Świekatowo</v>
      </c>
      <c r="E294" s="233" t="str">
        <f>VLOOKUP(C294,$C$564:$I$2155,3,0)</f>
        <v>m</v>
      </c>
      <c r="F294" s="233">
        <f>VLOOKUP(C294,$C$564:$I$2155,4,0)</f>
        <v>8</v>
      </c>
      <c r="G294" s="163"/>
      <c r="H294" s="471">
        <f>AL294</f>
        <v>4</v>
      </c>
      <c r="I294" s="166">
        <f>SUM(G294:H294)</f>
        <v>4</v>
      </c>
      <c r="J294" s="171">
        <f>M294+P294</f>
        <v>1115</v>
      </c>
      <c r="K294" s="9">
        <f>N294+Q294</f>
        <v>11</v>
      </c>
      <c r="L294" s="172">
        <f>O294+R294</f>
        <v>3</v>
      </c>
      <c r="M294" s="163">
        <v>743</v>
      </c>
      <c r="N294" s="160">
        <v>7</v>
      </c>
      <c r="O294" s="161">
        <v>0</v>
      </c>
      <c r="P294" s="159">
        <v>372</v>
      </c>
      <c r="Q294" s="160">
        <v>4</v>
      </c>
      <c r="R294" s="161">
        <v>3</v>
      </c>
      <c r="T294" s="18">
        <v>35</v>
      </c>
      <c r="U294" s="19" t="s">
        <v>1317</v>
      </c>
      <c r="V294" s="18">
        <v>39</v>
      </c>
      <c r="W294" s="30" t="s">
        <v>1323</v>
      </c>
      <c r="X294" s="42"/>
      <c r="Y294" s="43"/>
      <c r="Z294" s="44"/>
      <c r="AA294" s="45"/>
      <c r="AB294" s="43"/>
      <c r="AC294" s="44"/>
      <c r="AD294" s="45"/>
      <c r="AE294" s="830"/>
      <c r="AF294" s="18"/>
      <c r="AG294" s="19"/>
      <c r="AH294" s="14"/>
      <c r="AI294" s="15"/>
      <c r="AJ294" s="326"/>
      <c r="AL294" s="307">
        <f t="shared" si="4"/>
        <v>4</v>
      </c>
    </row>
    <row r="295" spans="1:38" ht="13.5" customHeight="1">
      <c r="A295" s="6">
        <v>289</v>
      </c>
      <c r="B295" s="324">
        <v>165</v>
      </c>
      <c r="C295" s="782" t="s">
        <v>415</v>
      </c>
      <c r="D295" s="232" t="str">
        <f>VLOOKUP(C295,$C$564:$I$2155,2,0)</f>
        <v>WISUS Żory</v>
      </c>
      <c r="E295" s="233" t="str">
        <f>VLOOKUP(C295,$C$564:$I$2155,3,0)</f>
        <v>m</v>
      </c>
      <c r="F295" s="233">
        <f>VLOOKUP(C295,$C$564:$I$2155,4,0)</f>
        <v>3</v>
      </c>
      <c r="G295" s="472"/>
      <c r="H295" s="471">
        <f>AL295</f>
        <v>3</v>
      </c>
      <c r="I295" s="166">
        <f>SUM(G295:H295)</f>
        <v>3</v>
      </c>
      <c r="J295" s="171">
        <f>M295+P295</f>
        <v>1090</v>
      </c>
      <c r="K295" s="9">
        <f>N295+Q295</f>
        <v>20</v>
      </c>
      <c r="L295" s="172">
        <f>O295+R295</f>
        <v>9</v>
      </c>
      <c r="M295" s="163">
        <v>-135</v>
      </c>
      <c r="N295" s="160">
        <v>6</v>
      </c>
      <c r="O295" s="161">
        <v>5</v>
      </c>
      <c r="P295" s="159">
        <v>1225</v>
      </c>
      <c r="Q295" s="160">
        <v>14</v>
      </c>
      <c r="R295" s="161">
        <v>4</v>
      </c>
      <c r="T295" s="16">
        <v>42</v>
      </c>
      <c r="U295" s="22" t="s">
        <v>1323</v>
      </c>
      <c r="V295" s="16">
        <v>43</v>
      </c>
      <c r="W295" s="334" t="s">
        <v>1318</v>
      </c>
      <c r="X295" s="42"/>
      <c r="Y295" s="43"/>
      <c r="Z295" s="44"/>
      <c r="AA295" s="45"/>
      <c r="AB295" s="43"/>
      <c r="AC295" s="44"/>
      <c r="AD295" s="45"/>
      <c r="AE295" s="828">
        <v>73</v>
      </c>
      <c r="AF295" s="16"/>
      <c r="AG295" s="22"/>
      <c r="AH295" s="16"/>
      <c r="AI295" s="334"/>
      <c r="AJ295" s="326"/>
      <c r="AL295" s="307">
        <f t="shared" si="4"/>
        <v>3</v>
      </c>
    </row>
    <row r="296" spans="1:38" ht="13.5" customHeight="1">
      <c r="A296" s="7">
        <v>290</v>
      </c>
      <c r="B296" s="324">
        <v>63</v>
      </c>
      <c r="C296" s="786" t="s">
        <v>137</v>
      </c>
      <c r="D296" s="232" t="str">
        <f>VLOOKUP(C296,$C$564:$I$2155,2,0)</f>
        <v>CHEMIK Siemianowice Śl.</v>
      </c>
      <c r="E296" s="233" t="str">
        <f>VLOOKUP(C296,$C$564:$I$2155,3,0)</f>
        <v>m</v>
      </c>
      <c r="F296" s="233">
        <f>VLOOKUP(C296,$C$564:$I$2155,4,0)</f>
        <v>1</v>
      </c>
      <c r="G296" s="472"/>
      <c r="H296" s="471">
        <f>AL296</f>
        <v>3</v>
      </c>
      <c r="I296" s="166">
        <f>SUM(G296:H296)</f>
        <v>3</v>
      </c>
      <c r="J296" s="171">
        <f>M296+P296</f>
        <v>1086</v>
      </c>
      <c r="K296" s="9">
        <f>N296+Q296</f>
        <v>16</v>
      </c>
      <c r="L296" s="172">
        <f>O296+R296</f>
        <v>6</v>
      </c>
      <c r="M296" s="163">
        <v>204</v>
      </c>
      <c r="N296" s="160">
        <v>7</v>
      </c>
      <c r="O296" s="161">
        <v>5</v>
      </c>
      <c r="P296" s="159">
        <v>882</v>
      </c>
      <c r="Q296" s="160">
        <v>9</v>
      </c>
      <c r="R296" s="161">
        <v>1</v>
      </c>
      <c r="T296" s="10">
        <v>16</v>
      </c>
      <c r="U296" s="11" t="s">
        <v>1311</v>
      </c>
      <c r="V296" s="31">
        <v>19</v>
      </c>
      <c r="W296" s="32" t="s">
        <v>1317</v>
      </c>
      <c r="X296" s="42"/>
      <c r="Y296" s="43"/>
      <c r="Z296" s="44"/>
      <c r="AA296" s="45"/>
      <c r="AB296" s="43"/>
      <c r="AC296" s="44"/>
      <c r="AD296" s="45"/>
      <c r="AE296" s="829"/>
      <c r="AF296" s="12"/>
      <c r="AG296" s="13"/>
      <c r="AH296" s="28"/>
      <c r="AI296" s="29"/>
      <c r="AJ296" s="326"/>
      <c r="AL296" s="307">
        <f t="shared" si="4"/>
        <v>3</v>
      </c>
    </row>
    <row r="297" spans="1:38" ht="13.5" customHeight="1">
      <c r="A297" s="7">
        <v>291</v>
      </c>
      <c r="B297" s="324">
        <v>162</v>
      </c>
      <c r="C297" s="782" t="s">
        <v>43</v>
      </c>
      <c r="D297" s="232" t="str">
        <f>VLOOKUP(C297,$C$564:$I$2155,2,0)</f>
        <v>KS POLONIA Niewiadom</v>
      </c>
      <c r="E297" s="233" t="str">
        <f>VLOOKUP(C297,$C$564:$I$2155,3,0)</f>
        <v>m</v>
      </c>
      <c r="F297" s="233">
        <f>VLOOKUP(C297,$C$564:$I$2155,4,0)</f>
        <v>7</v>
      </c>
      <c r="G297" s="472"/>
      <c r="H297" s="471">
        <f>AL297</f>
        <v>3</v>
      </c>
      <c r="I297" s="166">
        <f>SUM(G297:H297)</f>
        <v>3</v>
      </c>
      <c r="J297" s="171">
        <f>M297+P297</f>
        <v>1085</v>
      </c>
      <c r="K297" s="9">
        <f>N297+Q297</f>
        <v>12</v>
      </c>
      <c r="L297" s="172">
        <f>O297+R297</f>
        <v>6</v>
      </c>
      <c r="M297" s="163">
        <v>750</v>
      </c>
      <c r="N297" s="160">
        <v>7</v>
      </c>
      <c r="O297" s="161">
        <v>3</v>
      </c>
      <c r="P297" s="159">
        <v>335</v>
      </c>
      <c r="Q297" s="160">
        <v>5</v>
      </c>
      <c r="R297" s="161">
        <v>3</v>
      </c>
      <c r="T297" s="12">
        <v>41</v>
      </c>
      <c r="U297" s="329" t="s">
        <v>1318</v>
      </c>
      <c r="V297" s="28">
        <v>43</v>
      </c>
      <c r="W297" s="29" t="s">
        <v>1311</v>
      </c>
      <c r="X297" s="42"/>
      <c r="Y297" s="43"/>
      <c r="Z297" s="44"/>
      <c r="AA297" s="45"/>
      <c r="AB297" s="43"/>
      <c r="AC297" s="44"/>
      <c r="AD297" s="45"/>
      <c r="AE297" s="829"/>
      <c r="AF297" s="10"/>
      <c r="AG297" s="26"/>
      <c r="AH297" s="31"/>
      <c r="AI297" s="32"/>
      <c r="AJ297" s="326"/>
      <c r="AL297" s="307">
        <f t="shared" si="4"/>
        <v>3</v>
      </c>
    </row>
    <row r="298" spans="1:38" ht="13.5" customHeight="1">
      <c r="A298" s="6">
        <v>292</v>
      </c>
      <c r="B298" s="324">
        <v>259</v>
      </c>
      <c r="C298" s="800" t="s">
        <v>310</v>
      </c>
      <c r="D298" s="232" t="str">
        <f>VLOOKUP(C298,$C$564:$I$2155,2,0)</f>
        <v>SILESIA Tarnowskie Góry</v>
      </c>
      <c r="E298" s="233" t="str">
        <f>VLOOKUP(C298,$C$564:$I$2155,3,0)</f>
        <v>s</v>
      </c>
      <c r="F298" s="233">
        <f>VLOOKUP(C298,$C$564:$I$2155,4,0)</f>
        <v>1</v>
      </c>
      <c r="G298" s="472"/>
      <c r="H298" s="471">
        <f>AL298</f>
        <v>3</v>
      </c>
      <c r="I298" s="166">
        <f>SUM(G298:H298)</f>
        <v>3</v>
      </c>
      <c r="J298" s="171">
        <f>M298+P298</f>
        <v>1078</v>
      </c>
      <c r="K298" s="9">
        <f>N298+Q298</f>
        <v>22</v>
      </c>
      <c r="L298" s="172">
        <f>O298+R298</f>
        <v>7</v>
      </c>
      <c r="M298" s="163">
        <v>128</v>
      </c>
      <c r="N298" s="160">
        <v>8</v>
      </c>
      <c r="O298" s="161">
        <v>5</v>
      </c>
      <c r="P298" s="159">
        <v>950</v>
      </c>
      <c r="Q298" s="160">
        <v>14</v>
      </c>
      <c r="R298" s="161">
        <v>2</v>
      </c>
      <c r="T298" s="10">
        <v>65</v>
      </c>
      <c r="U298" s="11" t="s">
        <v>1311</v>
      </c>
      <c r="V298" s="31">
        <v>68</v>
      </c>
      <c r="W298" s="32" t="s">
        <v>1317</v>
      </c>
      <c r="X298" s="42"/>
      <c r="Y298" s="43"/>
      <c r="Z298" s="44"/>
      <c r="AA298" s="45"/>
      <c r="AB298" s="43"/>
      <c r="AC298" s="44"/>
      <c r="AD298" s="45"/>
      <c r="AE298" s="830"/>
      <c r="AF298" s="18"/>
      <c r="AG298" s="19"/>
      <c r="AH298" s="18"/>
      <c r="AI298" s="30"/>
      <c r="AJ298" s="326"/>
      <c r="AL298" s="307">
        <f t="shared" si="4"/>
        <v>3</v>
      </c>
    </row>
    <row r="299" spans="1:38" ht="13.5" customHeight="1">
      <c r="A299" s="7">
        <v>293</v>
      </c>
      <c r="B299" s="324">
        <v>107</v>
      </c>
      <c r="C299" s="800" t="s">
        <v>446</v>
      </c>
      <c r="D299" s="232" t="str">
        <f>VLOOKUP(C299,$C$564:$I$2155,2,0)</f>
        <v>SILESIA Tarnowskie Góry</v>
      </c>
      <c r="E299" s="233" t="str">
        <f>VLOOKUP(C299,$C$564:$I$2155,3,0)</f>
        <v>m</v>
      </c>
      <c r="F299" s="233">
        <f>VLOOKUP(C299,$C$564:$I$2155,4,0)</f>
        <v>1</v>
      </c>
      <c r="G299" s="163"/>
      <c r="H299" s="471">
        <f>AL299</f>
        <v>3</v>
      </c>
      <c r="I299" s="166">
        <f>SUM(G299:H299)</f>
        <v>3</v>
      </c>
      <c r="J299" s="171">
        <f>M299+P299</f>
        <v>1064</v>
      </c>
      <c r="K299" s="9">
        <f>N299+Q299</f>
        <v>24</v>
      </c>
      <c r="L299" s="172">
        <f>O299+R299</f>
        <v>10</v>
      </c>
      <c r="M299" s="163">
        <v>38</v>
      </c>
      <c r="N299" s="160">
        <v>9</v>
      </c>
      <c r="O299" s="161">
        <v>5</v>
      </c>
      <c r="P299" s="159">
        <v>1026</v>
      </c>
      <c r="Q299" s="160">
        <v>15</v>
      </c>
      <c r="R299" s="161">
        <v>5</v>
      </c>
      <c r="T299" s="10">
        <v>27</v>
      </c>
      <c r="U299" s="26" t="s">
        <v>1311</v>
      </c>
      <c r="V299" s="31">
        <v>30</v>
      </c>
      <c r="W299" s="32" t="s">
        <v>1317</v>
      </c>
      <c r="X299" s="42"/>
      <c r="Y299" s="43"/>
      <c r="Z299" s="44"/>
      <c r="AA299" s="45"/>
      <c r="AB299" s="43"/>
      <c r="AC299" s="44"/>
      <c r="AD299" s="45"/>
      <c r="AE299" s="828">
        <v>74</v>
      </c>
      <c r="AF299" s="16"/>
      <c r="AG299" s="22"/>
      <c r="AH299" s="16"/>
      <c r="AI299" s="334"/>
      <c r="AJ299" s="326"/>
      <c r="AL299" s="307">
        <f t="shared" si="4"/>
        <v>3</v>
      </c>
    </row>
    <row r="300" spans="1:38" ht="13.5" customHeight="1">
      <c r="A300" s="7">
        <v>294</v>
      </c>
      <c r="B300" s="324">
        <v>160</v>
      </c>
      <c r="C300" s="797" t="s">
        <v>274</v>
      </c>
      <c r="D300" s="232" t="str">
        <f>VLOOKUP(C300,$C$564:$I$2155,2,0)</f>
        <v>SOKÓŁ Wola</v>
      </c>
      <c r="E300" s="233" t="str">
        <f>VLOOKUP(C300,$C$564:$I$2155,3,0)</f>
        <v>s</v>
      </c>
      <c r="F300" s="233">
        <f>VLOOKUP(C300,$C$564:$I$2155,4,0)</f>
        <v>2</v>
      </c>
      <c r="G300" s="472"/>
      <c r="H300" s="471">
        <f>AL300</f>
        <v>3</v>
      </c>
      <c r="I300" s="166">
        <f>SUM(G300:H300)</f>
        <v>3</v>
      </c>
      <c r="J300" s="171">
        <f>M300+P300</f>
        <v>1063</v>
      </c>
      <c r="K300" s="9">
        <f>N300+Q300</f>
        <v>14</v>
      </c>
      <c r="L300" s="172">
        <f>O300+R300</f>
        <v>5</v>
      </c>
      <c r="M300" s="163">
        <v>338</v>
      </c>
      <c r="N300" s="160">
        <v>8</v>
      </c>
      <c r="O300" s="161">
        <v>3</v>
      </c>
      <c r="P300" s="159">
        <v>725</v>
      </c>
      <c r="Q300" s="160">
        <v>6</v>
      </c>
      <c r="R300" s="161">
        <v>2</v>
      </c>
      <c r="T300" s="18">
        <v>40</v>
      </c>
      <c r="U300" s="19" t="s">
        <v>1317</v>
      </c>
      <c r="V300" s="14">
        <v>44</v>
      </c>
      <c r="W300" s="15" t="s">
        <v>1323</v>
      </c>
      <c r="X300" s="42"/>
      <c r="Y300" s="43"/>
      <c r="Z300" s="44"/>
      <c r="AA300" s="45"/>
      <c r="AB300" s="43"/>
      <c r="AC300" s="44"/>
      <c r="AD300" s="45"/>
      <c r="AE300" s="829"/>
      <c r="AF300" s="12"/>
      <c r="AG300" s="13"/>
      <c r="AH300" s="28"/>
      <c r="AI300" s="29"/>
      <c r="AJ300" s="326"/>
      <c r="AL300" s="307">
        <f t="shared" si="4"/>
        <v>3</v>
      </c>
    </row>
    <row r="301" spans="1:38" ht="13.5" customHeight="1">
      <c r="A301" s="6">
        <v>295</v>
      </c>
      <c r="B301" s="324">
        <v>176</v>
      </c>
      <c r="C301" s="806" t="s">
        <v>1741</v>
      </c>
      <c r="D301" s="232" t="str">
        <f>VLOOKUP(C301,$C$564:$I$2155,2,0)</f>
        <v>TS Pszczyna</v>
      </c>
      <c r="E301" s="233" t="str">
        <f>VLOOKUP(C301,$C$564:$I$2155,3,0)</f>
        <v>m</v>
      </c>
      <c r="F301" s="233">
        <f>VLOOKUP(C301,$C$564:$I$2155,4,0)</f>
        <v>2</v>
      </c>
      <c r="G301" s="163"/>
      <c r="H301" s="471">
        <f>AL301</f>
        <v>3</v>
      </c>
      <c r="I301" s="166">
        <f>SUM(G301:H301)</f>
        <v>3</v>
      </c>
      <c r="J301" s="171">
        <f>M301+P301</f>
        <v>1062</v>
      </c>
      <c r="K301" s="9">
        <f>N301+Q301</f>
        <v>13</v>
      </c>
      <c r="L301" s="172">
        <f>O301+R301</f>
        <v>5</v>
      </c>
      <c r="M301" s="163">
        <v>665</v>
      </c>
      <c r="N301" s="160">
        <v>8</v>
      </c>
      <c r="O301" s="161">
        <v>2</v>
      </c>
      <c r="P301" s="159">
        <v>397</v>
      </c>
      <c r="Q301" s="160">
        <v>5</v>
      </c>
      <c r="R301" s="161">
        <v>3</v>
      </c>
      <c r="S301" s="41"/>
      <c r="T301" s="18">
        <v>44</v>
      </c>
      <c r="U301" s="330" t="s">
        <v>1317</v>
      </c>
      <c r="V301" s="14">
        <v>48</v>
      </c>
      <c r="W301" s="15" t="s">
        <v>1323</v>
      </c>
      <c r="X301" s="42"/>
      <c r="Y301" s="43"/>
      <c r="Z301" s="44"/>
      <c r="AA301" s="45"/>
      <c r="AB301" s="43"/>
      <c r="AC301" s="44"/>
      <c r="AD301" s="45"/>
      <c r="AE301" s="829"/>
      <c r="AF301" s="10"/>
      <c r="AG301" s="26"/>
      <c r="AH301" s="31"/>
      <c r="AI301" s="32"/>
      <c r="AJ301" s="326"/>
      <c r="AL301" s="307">
        <f t="shared" si="4"/>
        <v>3</v>
      </c>
    </row>
    <row r="302" spans="1:38" ht="13.5" customHeight="1">
      <c r="A302" s="7">
        <v>296</v>
      </c>
      <c r="B302" s="324">
        <v>119</v>
      </c>
      <c r="C302" s="235" t="s">
        <v>616</v>
      </c>
      <c r="D302" s="232" t="str">
        <f>VLOOKUP(C302,$C$564:$I$2155,2,0)</f>
        <v>AMICUS KWK STASZIC Katowice</v>
      </c>
      <c r="E302" s="233" t="str">
        <f>VLOOKUP(C302,$C$564:$I$2155,3,0)</f>
        <v>j</v>
      </c>
      <c r="F302" s="233">
        <f>VLOOKUP(C302,$C$564:$I$2155,4,0)</f>
        <v>1</v>
      </c>
      <c r="G302" s="472"/>
      <c r="H302" s="471">
        <f>AL302</f>
        <v>3</v>
      </c>
      <c r="I302" s="591">
        <f>SUM(G302:H302)</f>
        <v>3</v>
      </c>
      <c r="J302" s="169">
        <f>M302+P302</f>
        <v>1059</v>
      </c>
      <c r="K302" s="34">
        <f>N302+Q302</f>
        <v>18</v>
      </c>
      <c r="L302" s="170">
        <f>O302+R302</f>
        <v>5</v>
      </c>
      <c r="M302" s="163">
        <v>832</v>
      </c>
      <c r="N302" s="157">
        <v>13</v>
      </c>
      <c r="O302" s="158">
        <v>2</v>
      </c>
      <c r="P302" s="156">
        <v>227</v>
      </c>
      <c r="Q302" s="157">
        <v>5</v>
      </c>
      <c r="R302" s="158">
        <v>3</v>
      </c>
      <c r="T302" s="327">
        <v>30</v>
      </c>
      <c r="U302" s="26" t="s">
        <v>1311</v>
      </c>
      <c r="V302" s="331">
        <v>33</v>
      </c>
      <c r="W302" s="335" t="s">
        <v>1317</v>
      </c>
      <c r="X302" s="42"/>
      <c r="Y302" s="43"/>
      <c r="Z302" s="44"/>
      <c r="AA302" s="45"/>
      <c r="AB302" s="43"/>
      <c r="AC302" s="44"/>
      <c r="AD302" s="45"/>
      <c r="AE302" s="830"/>
      <c r="AF302" s="18"/>
      <c r="AG302" s="19"/>
      <c r="AH302" s="14"/>
      <c r="AI302" s="15"/>
      <c r="AJ302" s="326"/>
      <c r="AL302" s="307">
        <f t="shared" si="4"/>
        <v>3</v>
      </c>
    </row>
    <row r="303" spans="1:38" ht="13.5" customHeight="1">
      <c r="A303" s="7">
        <v>297</v>
      </c>
      <c r="B303" s="324">
        <v>153</v>
      </c>
      <c r="C303" s="782" t="s">
        <v>285</v>
      </c>
      <c r="D303" s="232" t="str">
        <f>VLOOKUP(C303,$C$564:$I$2155,2,0)</f>
        <v>ISKRA Rybnik</v>
      </c>
      <c r="E303" s="233" t="str">
        <f>VLOOKUP(C303,$C$564:$I$2155,3,0)</f>
        <v>m</v>
      </c>
      <c r="F303" s="233">
        <f>VLOOKUP(C303,$C$564:$I$2155,4,0)</f>
        <v>3</v>
      </c>
      <c r="G303" s="163"/>
      <c r="H303" s="471">
        <f>AL303</f>
        <v>3</v>
      </c>
      <c r="I303" s="166">
        <f>SUM(G303:H303)</f>
        <v>3</v>
      </c>
      <c r="J303" s="171">
        <f>M303+P303</f>
        <v>1056</v>
      </c>
      <c r="K303" s="9">
        <f>N303+Q303</f>
        <v>11</v>
      </c>
      <c r="L303" s="172">
        <f>O303+R303</f>
        <v>3</v>
      </c>
      <c r="M303" s="163">
        <v>634</v>
      </c>
      <c r="N303" s="160">
        <v>4</v>
      </c>
      <c r="O303" s="161">
        <v>0</v>
      </c>
      <c r="P303" s="159">
        <v>422</v>
      </c>
      <c r="Q303" s="160">
        <v>7</v>
      </c>
      <c r="R303" s="161">
        <v>3</v>
      </c>
      <c r="S303" s="41"/>
      <c r="T303" s="16">
        <v>39</v>
      </c>
      <c r="U303" s="17" t="s">
        <v>1323</v>
      </c>
      <c r="V303" s="16">
        <v>40</v>
      </c>
      <c r="W303" s="334" t="s">
        <v>1318</v>
      </c>
      <c r="X303" s="42"/>
      <c r="Y303" s="43"/>
      <c r="Z303" s="44"/>
      <c r="AA303" s="45"/>
      <c r="AB303" s="43"/>
      <c r="AC303" s="44"/>
      <c r="AD303" s="45"/>
      <c r="AE303" s="828">
        <v>75</v>
      </c>
      <c r="AF303" s="16"/>
      <c r="AG303" s="22"/>
      <c r="AH303" s="16"/>
      <c r="AI303" s="334"/>
      <c r="AJ303" s="326"/>
      <c r="AL303" s="307">
        <f t="shared" si="4"/>
        <v>3</v>
      </c>
    </row>
    <row r="304" spans="1:38" ht="13.5" customHeight="1">
      <c r="A304" s="6">
        <v>298</v>
      </c>
      <c r="B304" s="324">
        <v>3</v>
      </c>
      <c r="C304" s="785" t="s">
        <v>1705</v>
      </c>
      <c r="D304" s="232" t="str">
        <f>VLOOKUP(C304,$C$564:$I$2155,2,0)</f>
        <v>MDK POŁUDNIE Katowice</v>
      </c>
      <c r="E304" s="233" t="str">
        <f>VLOOKUP(C304,$C$564:$I$2155,3,0)</f>
        <v>m</v>
      </c>
      <c r="F304" s="233">
        <f>VLOOKUP(C304,$C$564:$I$2155,4,0)</f>
        <v>1</v>
      </c>
      <c r="G304" s="472"/>
      <c r="H304" s="471">
        <f>AL304</f>
        <v>3</v>
      </c>
      <c r="I304" s="166">
        <f>SUM(G304:H304)</f>
        <v>3</v>
      </c>
      <c r="J304" s="171">
        <f>M304+P304</f>
        <v>1053</v>
      </c>
      <c r="K304" s="9">
        <f>N304+Q304</f>
        <v>17</v>
      </c>
      <c r="L304" s="172">
        <f>O304+R304</f>
        <v>4</v>
      </c>
      <c r="M304" s="163">
        <v>884</v>
      </c>
      <c r="N304" s="160">
        <v>14</v>
      </c>
      <c r="O304" s="161">
        <v>2</v>
      </c>
      <c r="P304" s="159">
        <v>169</v>
      </c>
      <c r="Q304" s="160">
        <v>3</v>
      </c>
      <c r="R304" s="161">
        <v>2</v>
      </c>
      <c r="T304" s="10">
        <v>1</v>
      </c>
      <c r="U304" s="26" t="s">
        <v>1311</v>
      </c>
      <c r="V304" s="31">
        <v>4</v>
      </c>
      <c r="W304" s="32" t="s">
        <v>1317</v>
      </c>
      <c r="X304" s="42"/>
      <c r="Y304" s="43"/>
      <c r="Z304" s="44"/>
      <c r="AA304" s="45"/>
      <c r="AB304" s="43"/>
      <c r="AC304" s="44"/>
      <c r="AD304" s="45"/>
      <c r="AE304" s="829"/>
      <c r="AF304" s="12"/>
      <c r="AG304" s="13"/>
      <c r="AH304" s="28"/>
      <c r="AI304" s="29"/>
      <c r="AJ304" s="326"/>
      <c r="AL304" s="307">
        <f t="shared" si="4"/>
        <v>3</v>
      </c>
    </row>
    <row r="305" spans="1:38" ht="13.5" customHeight="1">
      <c r="A305" s="7">
        <v>299</v>
      </c>
      <c r="B305" s="324">
        <v>302</v>
      </c>
      <c r="C305" s="782" t="s">
        <v>1110</v>
      </c>
      <c r="D305" s="232" t="str">
        <f>VLOOKUP(C305,$C$564:$I$2155,2,0)</f>
        <v>KS NAPRZÓD Czyżowice</v>
      </c>
      <c r="E305" s="233" t="str">
        <f>VLOOKUP(C305,$C$564:$I$2155,3,0)</f>
        <v>m</v>
      </c>
      <c r="F305" s="233">
        <f>VLOOKUP(C305,$C$564:$I$2155,4,0)</f>
        <v>7</v>
      </c>
      <c r="G305" s="472"/>
      <c r="H305" s="471">
        <f>AL305</f>
        <v>2</v>
      </c>
      <c r="I305" s="166">
        <f>SUM(G305:H305)</f>
        <v>2</v>
      </c>
      <c r="J305" s="171">
        <f>M305+P305</f>
        <v>1014</v>
      </c>
      <c r="K305" s="9">
        <f>N305+Q305</f>
        <v>11</v>
      </c>
      <c r="L305" s="172">
        <f>O305+R305</f>
        <v>4</v>
      </c>
      <c r="M305" s="163">
        <v>377</v>
      </c>
      <c r="N305" s="160">
        <v>4</v>
      </c>
      <c r="O305" s="161">
        <v>2</v>
      </c>
      <c r="P305" s="159">
        <v>637</v>
      </c>
      <c r="Q305" s="160">
        <v>7</v>
      </c>
      <c r="R305" s="161">
        <v>2</v>
      </c>
      <c r="T305" s="12">
        <v>76</v>
      </c>
      <c r="U305" s="13" t="s">
        <v>1318</v>
      </c>
      <c r="V305" s="28">
        <v>78</v>
      </c>
      <c r="W305" s="29" t="s">
        <v>1311</v>
      </c>
      <c r="X305" s="42"/>
      <c r="Y305" s="43"/>
      <c r="Z305" s="44"/>
      <c r="AA305" s="45"/>
      <c r="AB305" s="43"/>
      <c r="AC305" s="44"/>
      <c r="AD305" s="45"/>
      <c r="AE305" s="829"/>
      <c r="AF305" s="10"/>
      <c r="AG305" s="26"/>
      <c r="AH305" s="31"/>
      <c r="AI305" s="32"/>
      <c r="AJ305" s="326"/>
      <c r="AL305" s="307">
        <f t="shared" si="4"/>
        <v>2</v>
      </c>
    </row>
    <row r="306" spans="1:38" ht="13.5" customHeight="1">
      <c r="A306" s="7">
        <v>300</v>
      </c>
      <c r="B306" s="324">
        <v>172</v>
      </c>
      <c r="C306" s="802" t="s">
        <v>180</v>
      </c>
      <c r="D306" s="232" t="str">
        <f>VLOOKUP(C306,$C$564:$I$2155,2,0)</f>
        <v>TS Pszczyna</v>
      </c>
      <c r="E306" s="233" t="str">
        <f>VLOOKUP(C306,$C$564:$I$2155,3,0)</f>
        <v>s</v>
      </c>
      <c r="F306" s="233">
        <f>VLOOKUP(C306,$C$564:$I$2155,4,0)</f>
        <v>2</v>
      </c>
      <c r="G306" s="163"/>
      <c r="H306" s="471">
        <f>AL306</f>
        <v>2</v>
      </c>
      <c r="I306" s="166">
        <f>SUM(G306:H306)</f>
        <v>2</v>
      </c>
      <c r="J306" s="171">
        <f>M306+P306</f>
        <v>1013</v>
      </c>
      <c r="K306" s="9">
        <f>N306+Q306</f>
        <v>13</v>
      </c>
      <c r="L306" s="172">
        <f>O306+R306</f>
        <v>4</v>
      </c>
      <c r="M306" s="163">
        <v>643</v>
      </c>
      <c r="N306" s="160">
        <v>9</v>
      </c>
      <c r="O306" s="161">
        <v>2</v>
      </c>
      <c r="P306" s="159">
        <v>370</v>
      </c>
      <c r="Q306" s="160">
        <v>4</v>
      </c>
      <c r="R306" s="161">
        <v>2</v>
      </c>
      <c r="S306" s="41"/>
      <c r="T306" s="18">
        <v>43</v>
      </c>
      <c r="U306" s="330" t="s">
        <v>1317</v>
      </c>
      <c r="V306" s="18">
        <v>47</v>
      </c>
      <c r="W306" s="30" t="s">
        <v>1323</v>
      </c>
      <c r="X306" s="42"/>
      <c r="Y306" s="43"/>
      <c r="Z306" s="44"/>
      <c r="AA306" s="45"/>
      <c r="AB306" s="43"/>
      <c r="AC306" s="44"/>
      <c r="AD306" s="45"/>
      <c r="AE306" s="830"/>
      <c r="AF306" s="18"/>
      <c r="AG306" s="19"/>
      <c r="AH306" s="18"/>
      <c r="AI306" s="30"/>
      <c r="AJ306" s="326"/>
      <c r="AL306" s="307">
        <f t="shared" si="4"/>
        <v>2</v>
      </c>
    </row>
    <row r="307" spans="1:38" ht="13.5" customHeight="1">
      <c r="A307" s="6">
        <v>301</v>
      </c>
      <c r="B307" s="324">
        <v>42</v>
      </c>
      <c r="C307" s="825" t="s">
        <v>989</v>
      </c>
      <c r="D307" s="232" t="str">
        <f>VLOOKUP(C307,$C$564:$I$2155,2,0)</f>
        <v>SWORNICA Czarnowąsy</v>
      </c>
      <c r="E307" s="233" t="str">
        <f>VLOOKUP(C307,$C$564:$I$2155,3,0)</f>
        <v>m</v>
      </c>
      <c r="F307" s="233">
        <f>VLOOKUP(C307,$C$564:$I$2155,4,0)</f>
        <v>5</v>
      </c>
      <c r="G307" s="163"/>
      <c r="H307" s="471">
        <f>AL307</f>
        <v>2</v>
      </c>
      <c r="I307" s="166">
        <f>SUM(G307:H307)</f>
        <v>2</v>
      </c>
      <c r="J307" s="171">
        <f>M307+P307</f>
        <v>1012</v>
      </c>
      <c r="K307" s="9">
        <f>N307+Q307</f>
        <v>11</v>
      </c>
      <c r="L307" s="172">
        <f>O307+R307</f>
        <v>5</v>
      </c>
      <c r="M307" s="163">
        <v>660</v>
      </c>
      <c r="N307" s="160">
        <v>9</v>
      </c>
      <c r="O307" s="161">
        <v>3</v>
      </c>
      <c r="P307" s="159">
        <v>352</v>
      </c>
      <c r="Q307" s="160">
        <v>2</v>
      </c>
      <c r="R307" s="161">
        <v>2</v>
      </c>
      <c r="T307" s="12">
        <v>11</v>
      </c>
      <c r="U307" s="13" t="s">
        <v>1318</v>
      </c>
      <c r="V307" s="28">
        <v>13</v>
      </c>
      <c r="W307" s="29" t="s">
        <v>1311</v>
      </c>
      <c r="X307" s="42"/>
      <c r="Y307" s="43"/>
      <c r="Z307" s="44"/>
      <c r="AA307" s="45"/>
      <c r="AB307" s="43"/>
      <c r="AC307" s="44"/>
      <c r="AD307" s="45"/>
      <c r="AE307" s="828">
        <v>76</v>
      </c>
      <c r="AF307" s="16"/>
      <c r="AG307" s="22"/>
      <c r="AH307" s="16"/>
      <c r="AI307" s="334"/>
      <c r="AJ307" s="326"/>
      <c r="AL307" s="307">
        <f t="shared" si="4"/>
        <v>2</v>
      </c>
    </row>
    <row r="308" spans="1:38" ht="13.5" customHeight="1">
      <c r="A308" s="7">
        <v>302</v>
      </c>
      <c r="B308" s="324">
        <v>83</v>
      </c>
      <c r="C308" s="823" t="s">
        <v>178</v>
      </c>
      <c r="D308" s="232" t="str">
        <f>VLOOKUP(C308,$C$564:$I$2155,2,0)</f>
        <v>GWAREK BOLINA KWK WIECZOREK Katowice</v>
      </c>
      <c r="E308" s="233" t="str">
        <f>VLOOKUP(C308,$C$564:$I$2155,3,0)</f>
        <v>s</v>
      </c>
      <c r="F308" s="233">
        <f>VLOOKUP(C308,$C$564:$I$2155,4,0)</f>
        <v>1</v>
      </c>
      <c r="G308" s="163"/>
      <c r="H308" s="471">
        <f>AL308</f>
        <v>2</v>
      </c>
      <c r="I308" s="166">
        <f>SUM(G308:H308)</f>
        <v>2</v>
      </c>
      <c r="J308" s="171">
        <f>M308+P308</f>
        <v>1010</v>
      </c>
      <c r="K308" s="9">
        <f>N308+Q308</f>
        <v>20</v>
      </c>
      <c r="L308" s="172">
        <f>O308+R308</f>
        <v>10</v>
      </c>
      <c r="M308" s="163">
        <v>961</v>
      </c>
      <c r="N308" s="160">
        <v>14</v>
      </c>
      <c r="O308" s="161">
        <v>4</v>
      </c>
      <c r="P308" s="159">
        <v>49</v>
      </c>
      <c r="Q308" s="160">
        <v>6</v>
      </c>
      <c r="R308" s="161">
        <v>6</v>
      </c>
      <c r="T308" s="10">
        <v>21</v>
      </c>
      <c r="U308" s="26" t="s">
        <v>1311</v>
      </c>
      <c r="V308" s="31">
        <v>24</v>
      </c>
      <c r="W308" s="32" t="s">
        <v>1317</v>
      </c>
      <c r="X308" s="42"/>
      <c r="Y308" s="43"/>
      <c r="Z308" s="44"/>
      <c r="AA308" s="45"/>
      <c r="AB308" s="43"/>
      <c r="AC308" s="44"/>
      <c r="AD308" s="45"/>
      <c r="AE308" s="829"/>
      <c r="AF308" s="12"/>
      <c r="AG308" s="13"/>
      <c r="AH308" s="28"/>
      <c r="AI308" s="29"/>
      <c r="AJ308" s="326"/>
      <c r="AL308" s="307">
        <f t="shared" si="4"/>
        <v>2</v>
      </c>
    </row>
    <row r="309" spans="1:38" ht="13.5" customHeight="1">
      <c r="A309" s="7">
        <v>303</v>
      </c>
      <c r="B309" s="324">
        <v>104</v>
      </c>
      <c r="C309" s="794" t="s">
        <v>900</v>
      </c>
      <c r="D309" s="232" t="str">
        <f>VLOOKUP(C309,$C$564:$I$2155,2,0)</f>
        <v>Skat Klub RSM Ruda Śl.</v>
      </c>
      <c r="E309" s="233" t="str">
        <f>VLOOKUP(C309,$C$564:$I$2155,3,0)</f>
        <v>s</v>
      </c>
      <c r="F309" s="233">
        <f>VLOOKUP(C309,$C$564:$I$2155,4,0)</f>
        <v>4</v>
      </c>
      <c r="G309" s="163"/>
      <c r="H309" s="471">
        <f>AL309</f>
        <v>1</v>
      </c>
      <c r="I309" s="166">
        <f>SUM(G309:H309)</f>
        <v>1</v>
      </c>
      <c r="J309" s="171">
        <f>M309+P309</f>
        <v>998</v>
      </c>
      <c r="K309" s="9">
        <f>N309+Q309</f>
        <v>11</v>
      </c>
      <c r="L309" s="172">
        <f>O309+R309</f>
        <v>4</v>
      </c>
      <c r="M309" s="163">
        <v>461</v>
      </c>
      <c r="N309" s="160">
        <v>5</v>
      </c>
      <c r="O309" s="161">
        <v>2</v>
      </c>
      <c r="P309" s="159">
        <v>537</v>
      </c>
      <c r="Q309" s="160">
        <v>6</v>
      </c>
      <c r="R309" s="161">
        <v>2</v>
      </c>
      <c r="T309" s="18">
        <v>26</v>
      </c>
      <c r="U309" s="19" t="s">
        <v>1317</v>
      </c>
      <c r="V309" s="14">
        <v>30</v>
      </c>
      <c r="W309" s="15" t="s">
        <v>1323</v>
      </c>
      <c r="Y309" s="41"/>
      <c r="Z309" s="41"/>
      <c r="AA309" s="41"/>
      <c r="AB309" s="41"/>
      <c r="AC309" s="41"/>
      <c r="AD309" s="41"/>
      <c r="AE309" s="829"/>
      <c r="AF309" s="10"/>
      <c r="AG309" s="26"/>
      <c r="AH309" s="31"/>
      <c r="AI309" s="32"/>
      <c r="AJ309" s="326"/>
      <c r="AL309" s="307">
        <f t="shared" si="4"/>
        <v>1</v>
      </c>
    </row>
    <row r="310" spans="1:38" ht="13.5" customHeight="1">
      <c r="A310" s="6">
        <v>304</v>
      </c>
      <c r="B310" s="324">
        <v>82</v>
      </c>
      <c r="C310" s="820" t="s">
        <v>955</v>
      </c>
      <c r="D310" s="232" t="str">
        <f>VLOOKUP(C310,$C$564:$I$2155,2,0)</f>
        <v>DOKiS Dobrodzień</v>
      </c>
      <c r="E310" s="233" t="str">
        <f>VLOOKUP(C310,$C$564:$I$2155,3,0)</f>
        <v>s</v>
      </c>
      <c r="F310" s="233">
        <f>VLOOKUP(C310,$C$564:$I$2155,4,0)</f>
        <v>5</v>
      </c>
      <c r="G310" s="163"/>
      <c r="H310" s="471">
        <f>AL310</f>
        <v>1</v>
      </c>
      <c r="I310" s="166">
        <f>SUM(G310:H310)</f>
        <v>1</v>
      </c>
      <c r="J310" s="171">
        <f>M310+P310</f>
        <v>996</v>
      </c>
      <c r="K310" s="9">
        <f>N310+Q310</f>
        <v>12</v>
      </c>
      <c r="L310" s="172">
        <f>O310+R310</f>
        <v>4</v>
      </c>
      <c r="M310" s="163">
        <v>696</v>
      </c>
      <c r="N310" s="160">
        <v>7</v>
      </c>
      <c r="O310" s="161">
        <v>1</v>
      </c>
      <c r="P310" s="159">
        <v>300</v>
      </c>
      <c r="Q310" s="160">
        <v>5</v>
      </c>
      <c r="R310" s="161">
        <v>3</v>
      </c>
      <c r="T310" s="12">
        <v>21</v>
      </c>
      <c r="U310" s="329" t="s">
        <v>1318</v>
      </c>
      <c r="V310" s="28">
        <v>23</v>
      </c>
      <c r="W310" s="29" t="s">
        <v>1311</v>
      </c>
      <c r="X310" s="41"/>
      <c r="Y310" s="41"/>
      <c r="Z310" s="41"/>
      <c r="AA310" s="41"/>
      <c r="AB310" s="41"/>
      <c r="AC310" s="41"/>
      <c r="AD310" s="41"/>
      <c r="AE310" s="830"/>
      <c r="AF310" s="18"/>
      <c r="AG310" s="19"/>
      <c r="AH310" s="14"/>
      <c r="AI310" s="15"/>
      <c r="AJ310" s="326"/>
      <c r="AL310" s="307">
        <f t="shared" si="4"/>
        <v>1</v>
      </c>
    </row>
    <row r="311" spans="1:38" ht="13.5" customHeight="1">
      <c r="A311" s="7">
        <v>305</v>
      </c>
      <c r="B311" s="324">
        <v>22</v>
      </c>
      <c r="C311" s="793" t="s">
        <v>468</v>
      </c>
      <c r="D311" s="232" t="str">
        <f>VLOOKUP(C311,$C$564:$I$2155,2,0)</f>
        <v>VICTORIA TRANZYT Chróścice</v>
      </c>
      <c r="E311" s="233" t="str">
        <f>VLOOKUP(C311,$C$564:$I$2155,3,0)</f>
        <v>m</v>
      </c>
      <c r="F311" s="233">
        <f>VLOOKUP(C311,$C$564:$I$2155,4,0)</f>
        <v>5</v>
      </c>
      <c r="G311" s="163"/>
      <c r="H311" s="471">
        <f>AL311</f>
        <v>1</v>
      </c>
      <c r="I311" s="166">
        <f>SUM(G311:H311)</f>
        <v>1</v>
      </c>
      <c r="J311" s="171">
        <f>M311+P311</f>
        <v>994</v>
      </c>
      <c r="K311" s="9">
        <f>N311+Q311</f>
        <v>17</v>
      </c>
      <c r="L311" s="172">
        <f>O311+R311</f>
        <v>8</v>
      </c>
      <c r="M311" s="163">
        <v>922</v>
      </c>
      <c r="N311" s="160">
        <v>13</v>
      </c>
      <c r="O311" s="161">
        <v>4</v>
      </c>
      <c r="P311" s="159">
        <v>72</v>
      </c>
      <c r="Q311" s="160">
        <v>4</v>
      </c>
      <c r="R311" s="161">
        <v>4</v>
      </c>
      <c r="T311" s="12">
        <v>6</v>
      </c>
      <c r="U311" s="13" t="s">
        <v>1318</v>
      </c>
      <c r="V311" s="28">
        <v>8</v>
      </c>
      <c r="W311" s="29" t="s">
        <v>1311</v>
      </c>
      <c r="X311" s="41"/>
      <c r="Y311" s="41"/>
      <c r="Z311" s="41"/>
      <c r="AA311" s="41"/>
      <c r="AB311" s="41"/>
      <c r="AC311" s="41"/>
      <c r="AD311" s="41"/>
      <c r="AE311" s="828">
        <v>77</v>
      </c>
      <c r="AF311" s="16"/>
      <c r="AG311" s="22"/>
      <c r="AH311" s="16"/>
      <c r="AI311" s="334"/>
      <c r="AJ311" s="326"/>
      <c r="AL311" s="307">
        <f t="shared" si="4"/>
        <v>1</v>
      </c>
    </row>
    <row r="312" spans="1:38" ht="13.5" customHeight="1">
      <c r="A312" s="7">
        <v>306</v>
      </c>
      <c r="B312" s="324">
        <v>28</v>
      </c>
      <c r="C312" s="791" t="s">
        <v>947</v>
      </c>
      <c r="D312" s="232" t="str">
        <f>VLOOKUP(C312,$C$564:$I$2155,2,0)</f>
        <v>LWSM Knurów</v>
      </c>
      <c r="E312" s="233" t="str">
        <f>VLOOKUP(C312,$C$564:$I$2155,3,0)</f>
        <v>s</v>
      </c>
      <c r="F312" s="233">
        <f>VLOOKUP(C312,$C$564:$I$2155,4,0)</f>
        <v>4</v>
      </c>
      <c r="G312" s="163"/>
      <c r="H312" s="471">
        <f>AL312</f>
        <v>1</v>
      </c>
      <c r="I312" s="166">
        <f>SUM(G312:H312)</f>
        <v>1</v>
      </c>
      <c r="J312" s="171">
        <f>M312+P312</f>
        <v>968</v>
      </c>
      <c r="K312" s="9">
        <f>N312+Q312</f>
        <v>12</v>
      </c>
      <c r="L312" s="172">
        <f>O312+R312</f>
        <v>5</v>
      </c>
      <c r="M312" s="163">
        <v>463</v>
      </c>
      <c r="N312" s="160">
        <v>6</v>
      </c>
      <c r="O312" s="161">
        <v>3</v>
      </c>
      <c r="P312" s="159">
        <v>505</v>
      </c>
      <c r="Q312" s="160">
        <v>6</v>
      </c>
      <c r="R312" s="161">
        <v>2</v>
      </c>
      <c r="S312" s="41"/>
      <c r="T312" s="18">
        <v>7</v>
      </c>
      <c r="U312" s="330" t="s">
        <v>1317</v>
      </c>
      <c r="V312" s="18">
        <v>11</v>
      </c>
      <c r="W312" s="30" t="s">
        <v>1323</v>
      </c>
      <c r="X312" s="41"/>
      <c r="Y312" s="41"/>
      <c r="Z312" s="41"/>
      <c r="AA312" s="41"/>
      <c r="AB312" s="41"/>
      <c r="AC312" s="41"/>
      <c r="AD312" s="41"/>
      <c r="AE312" s="829"/>
      <c r="AF312" s="12"/>
      <c r="AG312" s="13"/>
      <c r="AH312" s="28"/>
      <c r="AI312" s="29"/>
      <c r="AJ312" s="326"/>
      <c r="AL312" s="307">
        <f t="shared" si="4"/>
        <v>1</v>
      </c>
    </row>
    <row r="313" spans="1:38" ht="13.5" customHeight="1">
      <c r="A313" s="6">
        <v>307</v>
      </c>
      <c r="B313" s="324">
        <v>161</v>
      </c>
      <c r="C313" s="782" t="s">
        <v>412</v>
      </c>
      <c r="D313" s="232" t="str">
        <f>VLOOKUP(C313,$C$564:$I$2155,2,0)</f>
        <v>WALET Pawłowice</v>
      </c>
      <c r="E313" s="233" t="str">
        <f>VLOOKUP(C313,$C$564:$I$2155,3,0)</f>
        <v>s</v>
      </c>
      <c r="F313" s="233">
        <f>VLOOKUP(C313,$C$564:$I$2155,4,0)</f>
        <v>3</v>
      </c>
      <c r="G313" s="163"/>
      <c r="H313" s="471">
        <f>AL313</f>
        <v>1</v>
      </c>
      <c r="I313" s="166">
        <f>SUM(G313:H313)</f>
        <v>1</v>
      </c>
      <c r="J313" s="171">
        <f>M313+P313</f>
        <v>956</v>
      </c>
      <c r="K313" s="9">
        <f>N313+Q313</f>
        <v>11</v>
      </c>
      <c r="L313" s="172">
        <f>O313+R313</f>
        <v>5</v>
      </c>
      <c r="M313" s="163">
        <v>163</v>
      </c>
      <c r="N313" s="160">
        <v>4</v>
      </c>
      <c r="O313" s="161">
        <v>4</v>
      </c>
      <c r="P313" s="159">
        <v>793</v>
      </c>
      <c r="Q313" s="160">
        <v>7</v>
      </c>
      <c r="R313" s="161">
        <v>1</v>
      </c>
      <c r="S313" s="41"/>
      <c r="T313" s="16">
        <v>41</v>
      </c>
      <c r="U313" s="17" t="s">
        <v>1323</v>
      </c>
      <c r="V313" s="16">
        <v>42</v>
      </c>
      <c r="W313" s="334" t="s">
        <v>1318</v>
      </c>
      <c r="AE313" s="829"/>
      <c r="AF313" s="10"/>
      <c r="AG313" s="26"/>
      <c r="AH313" s="31"/>
      <c r="AI313" s="32"/>
      <c r="AJ313" s="326"/>
      <c r="AL313" s="307">
        <f t="shared" si="4"/>
        <v>1</v>
      </c>
    </row>
    <row r="314" spans="1:38" ht="13.5" customHeight="1">
      <c r="A314" s="7">
        <v>308</v>
      </c>
      <c r="B314" s="324">
        <v>284</v>
      </c>
      <c r="C314" s="802" t="s">
        <v>155</v>
      </c>
      <c r="D314" s="232" t="str">
        <f>VLOOKUP(C314,$C$564:$I$2155,2,0)</f>
        <v>S.C. HERKULES Rydułtowy</v>
      </c>
      <c r="E314" s="233" t="str">
        <f>VLOOKUP(C314,$C$564:$I$2155,3,0)</f>
        <v>s</v>
      </c>
      <c r="F314" s="233">
        <f>VLOOKUP(C314,$C$564:$I$2155,4,0)</f>
        <v>7</v>
      </c>
      <c r="G314" s="472"/>
      <c r="H314" s="471">
        <f>AL314</f>
        <v>1</v>
      </c>
      <c r="I314" s="166">
        <f>SUM(G314:H314)</f>
        <v>1</v>
      </c>
      <c r="J314" s="171">
        <f>M314+P314</f>
        <v>955</v>
      </c>
      <c r="K314" s="9">
        <f>N314+Q314</f>
        <v>15</v>
      </c>
      <c r="L314" s="172">
        <f>O314+R314</f>
        <v>6</v>
      </c>
      <c r="M314" s="163">
        <v>247</v>
      </c>
      <c r="N314" s="160">
        <v>7</v>
      </c>
      <c r="O314" s="161">
        <v>4</v>
      </c>
      <c r="P314" s="159">
        <v>708</v>
      </c>
      <c r="Q314" s="160">
        <v>8</v>
      </c>
      <c r="R314" s="161">
        <v>2</v>
      </c>
      <c r="T314" s="18">
        <v>71</v>
      </c>
      <c r="U314" s="330" t="s">
        <v>1317</v>
      </c>
      <c r="V314" s="18">
        <v>75</v>
      </c>
      <c r="W314" s="30" t="s">
        <v>1323</v>
      </c>
      <c r="AE314" s="830"/>
      <c r="AF314" s="18"/>
      <c r="AG314" s="19"/>
      <c r="AH314" s="18"/>
      <c r="AI314" s="30"/>
      <c r="AJ314" s="326"/>
      <c r="AL314" s="307">
        <f t="shared" si="4"/>
        <v>1</v>
      </c>
    </row>
    <row r="315" spans="1:38" ht="13.5" customHeight="1">
      <c r="A315" s="7">
        <v>309</v>
      </c>
      <c r="B315" s="324">
        <v>19</v>
      </c>
      <c r="C315" s="785" t="s">
        <v>560</v>
      </c>
      <c r="D315" s="232" t="str">
        <f>VLOOKUP(C315,$C$564:$I$2155,2,0)</f>
        <v>CHEMIK Siemianowice Śl.</v>
      </c>
      <c r="E315" s="233" t="str">
        <f>VLOOKUP(C315,$C$564:$I$2155,3,0)</f>
        <v>s</v>
      </c>
      <c r="F315" s="233">
        <f>VLOOKUP(C315,$C$564:$I$2155,4,0)</f>
        <v>1</v>
      </c>
      <c r="G315" s="163"/>
      <c r="H315" s="471">
        <f>AL315</f>
        <v>1</v>
      </c>
      <c r="I315" s="166">
        <f>SUM(G315:H315)</f>
        <v>1</v>
      </c>
      <c r="J315" s="171">
        <f>M315+P315</f>
        <v>950</v>
      </c>
      <c r="K315" s="9">
        <f>N315+Q315</f>
        <v>13</v>
      </c>
      <c r="L315" s="172">
        <f>O315+R315</f>
        <v>6</v>
      </c>
      <c r="M315" s="163">
        <v>542</v>
      </c>
      <c r="N315" s="160">
        <v>8</v>
      </c>
      <c r="O315" s="161">
        <v>2</v>
      </c>
      <c r="P315" s="159">
        <v>408</v>
      </c>
      <c r="Q315" s="160">
        <v>5</v>
      </c>
      <c r="R315" s="161">
        <v>4</v>
      </c>
      <c r="T315" s="10">
        <v>5</v>
      </c>
      <c r="U315" s="11" t="s">
        <v>1311</v>
      </c>
      <c r="V315" s="31">
        <v>8</v>
      </c>
      <c r="W315" s="32" t="s">
        <v>1317</v>
      </c>
      <c r="Y315" s="41"/>
      <c r="Z315" s="41"/>
      <c r="AA315" s="41"/>
      <c r="AB315" s="41"/>
      <c r="AC315" s="41"/>
      <c r="AD315" s="41"/>
      <c r="AE315" s="828">
        <v>78</v>
      </c>
      <c r="AF315" s="16"/>
      <c r="AG315" s="22"/>
      <c r="AH315" s="16"/>
      <c r="AI315" s="334"/>
      <c r="AJ315" s="326"/>
      <c r="AL315" s="307">
        <f t="shared" si="4"/>
        <v>1</v>
      </c>
    </row>
    <row r="316" spans="1:38" ht="13.5" customHeight="1">
      <c r="A316" s="6">
        <v>310</v>
      </c>
      <c r="B316" s="324">
        <v>215</v>
      </c>
      <c r="C316" s="817" t="s">
        <v>92</v>
      </c>
      <c r="D316" s="232" t="str">
        <f>VLOOKUP(C316,$C$564:$I$2155,2,0)</f>
        <v>GRIN Siemianowice Śl.</v>
      </c>
      <c r="E316" s="233" t="str">
        <f>VLOOKUP(C316,$C$564:$I$2155,3,0)</f>
        <v>s</v>
      </c>
      <c r="F316" s="233">
        <f>VLOOKUP(C316,$C$564:$I$2155,4,0)</f>
        <v>1</v>
      </c>
      <c r="G316" s="163"/>
      <c r="H316" s="471">
        <f>AL316</f>
        <v>1</v>
      </c>
      <c r="I316" s="166">
        <f>SUM(G316:H316)</f>
        <v>1</v>
      </c>
      <c r="J316" s="171">
        <f>M316+P316</f>
        <v>937</v>
      </c>
      <c r="K316" s="9">
        <f>N316+Q316</f>
        <v>17</v>
      </c>
      <c r="L316" s="172">
        <f>O316+R316</f>
        <v>11</v>
      </c>
      <c r="M316" s="163">
        <v>503</v>
      </c>
      <c r="N316" s="160">
        <v>8</v>
      </c>
      <c r="O316" s="161">
        <v>4</v>
      </c>
      <c r="P316" s="159">
        <v>434</v>
      </c>
      <c r="Q316" s="160">
        <v>9</v>
      </c>
      <c r="R316" s="161">
        <v>7</v>
      </c>
      <c r="T316" s="10">
        <v>54</v>
      </c>
      <c r="U316" s="26" t="s">
        <v>1311</v>
      </c>
      <c r="V316" s="31">
        <v>57</v>
      </c>
      <c r="W316" s="32" t="s">
        <v>1317</v>
      </c>
      <c r="X316" s="41"/>
      <c r="Y316" s="41"/>
      <c r="Z316" s="41"/>
      <c r="AA316" s="41"/>
      <c r="AB316" s="41"/>
      <c r="AC316" s="41"/>
      <c r="AD316" s="41"/>
      <c r="AE316" s="829"/>
      <c r="AF316" s="12"/>
      <c r="AG316" s="13"/>
      <c r="AH316" s="28"/>
      <c r="AI316" s="29"/>
      <c r="AJ316" s="326"/>
      <c r="AL316" s="307">
        <f t="shared" si="4"/>
        <v>1</v>
      </c>
    </row>
    <row r="317" spans="1:38" ht="13.5" customHeight="1">
      <c r="A317" s="7">
        <v>311</v>
      </c>
      <c r="B317" s="324">
        <v>244</v>
      </c>
      <c r="C317" s="824" t="s">
        <v>284</v>
      </c>
      <c r="D317" s="232" t="str">
        <f>VLOOKUP(C317,$C$564:$I$2155,2,0)</f>
        <v>MDK BOLKO Łaziska G.</v>
      </c>
      <c r="E317" s="233" t="str">
        <f>VLOOKUP(C317,$C$564:$I$2155,3,0)</f>
        <v>m</v>
      </c>
      <c r="F317" s="233">
        <f>VLOOKUP(C317,$C$564:$I$2155,4,0)</f>
        <v>2</v>
      </c>
      <c r="G317" s="163"/>
      <c r="H317" s="471">
        <f>AL317</f>
        <v>1</v>
      </c>
      <c r="I317" s="166">
        <f>SUM(G317:H317)</f>
        <v>1</v>
      </c>
      <c r="J317" s="171">
        <f>M317+P317</f>
        <v>877</v>
      </c>
      <c r="K317" s="9">
        <f>N317+Q317</f>
        <v>14</v>
      </c>
      <c r="L317" s="172">
        <f>O317+R317</f>
        <v>8</v>
      </c>
      <c r="M317" s="163">
        <v>609</v>
      </c>
      <c r="N317" s="160">
        <v>8</v>
      </c>
      <c r="O317" s="161">
        <v>4</v>
      </c>
      <c r="P317" s="159">
        <v>268</v>
      </c>
      <c r="Q317" s="160">
        <v>6</v>
      </c>
      <c r="R317" s="161">
        <v>4</v>
      </c>
      <c r="T317" s="18">
        <v>61</v>
      </c>
      <c r="U317" s="19" t="s">
        <v>1317</v>
      </c>
      <c r="V317" s="18">
        <v>65</v>
      </c>
      <c r="W317" s="30" t="s">
        <v>1323</v>
      </c>
      <c r="X317" s="41"/>
      <c r="Y317" s="41"/>
      <c r="Z317" s="41"/>
      <c r="AA317" s="41"/>
      <c r="AB317" s="41"/>
      <c r="AC317" s="41"/>
      <c r="AD317" s="41"/>
      <c r="AE317" s="829"/>
      <c r="AF317" s="10"/>
      <c r="AG317" s="26"/>
      <c r="AH317" s="31"/>
      <c r="AI317" s="32"/>
      <c r="AJ317" s="326"/>
      <c r="AL317" s="307">
        <f t="shared" si="4"/>
        <v>1</v>
      </c>
    </row>
    <row r="318" spans="1:38" ht="13.5" customHeight="1">
      <c r="A318" s="7">
        <v>312</v>
      </c>
      <c r="B318" s="324">
        <v>285</v>
      </c>
      <c r="C318" s="783" t="s">
        <v>1773</v>
      </c>
      <c r="D318" s="232" t="e">
        <f>VLOOKUP(C318,$C$564:$I$2155,2,0)</f>
        <v>#N/A</v>
      </c>
      <c r="E318" s="233" t="e">
        <f>VLOOKUP(C318,$C$564:$I$2155,3,0)</f>
        <v>#N/A</v>
      </c>
      <c r="F318" s="233" t="e">
        <f>VLOOKUP(C318,$C$564:$I$2155,4,0)</f>
        <v>#N/A</v>
      </c>
      <c r="G318" s="163"/>
      <c r="H318" s="471">
        <f>AL318</f>
        <v>1</v>
      </c>
      <c r="I318" s="166">
        <f>SUM(G318:H318)</f>
        <v>1</v>
      </c>
      <c r="J318" s="171">
        <f>M318+P318</f>
        <v>865</v>
      </c>
      <c r="K318" s="9">
        <f>N318+Q318</f>
        <v>13</v>
      </c>
      <c r="L318" s="172">
        <f>O318+R318</f>
        <v>6</v>
      </c>
      <c r="M318" s="163">
        <v>639</v>
      </c>
      <c r="N318" s="160">
        <v>7</v>
      </c>
      <c r="O318" s="161">
        <v>2</v>
      </c>
      <c r="P318" s="159">
        <v>226</v>
      </c>
      <c r="Q318" s="160">
        <v>6</v>
      </c>
      <c r="R318" s="161">
        <v>4</v>
      </c>
      <c r="T318" s="16">
        <v>72</v>
      </c>
      <c r="U318" s="22" t="s">
        <v>1323</v>
      </c>
      <c r="V318" s="16">
        <v>73</v>
      </c>
      <c r="W318" s="334" t="s">
        <v>1318</v>
      </c>
      <c r="X318" s="41"/>
      <c r="Y318" s="41"/>
      <c r="Z318" s="41"/>
      <c r="AA318" s="41"/>
      <c r="AB318" s="41"/>
      <c r="AC318" s="41"/>
      <c r="AD318" s="41"/>
      <c r="AE318" s="830"/>
      <c r="AF318" s="18"/>
      <c r="AG318" s="19"/>
      <c r="AH318" s="14"/>
      <c r="AI318" s="15"/>
      <c r="AJ318" s="326"/>
      <c r="AL318" s="307">
        <f t="shared" si="4"/>
        <v>1</v>
      </c>
    </row>
    <row r="319" spans="1:38" ht="13.5" customHeight="1">
      <c r="A319" s="6">
        <v>313</v>
      </c>
      <c r="B319" s="324">
        <v>39</v>
      </c>
      <c r="C319" s="785" t="s">
        <v>1771</v>
      </c>
      <c r="D319" s="232" t="e">
        <f>VLOOKUP(C319,$C$564:$I$2155,2,0)</f>
        <v>#N/A</v>
      </c>
      <c r="E319" s="233" t="e">
        <f>VLOOKUP(C319,$C$564:$I$2155,3,0)</f>
        <v>#N/A</v>
      </c>
      <c r="F319" s="233" t="e">
        <f>VLOOKUP(C319,$C$564:$I$2155,4,0)</f>
        <v>#N/A</v>
      </c>
      <c r="G319" s="163"/>
      <c r="H319" s="471">
        <f>AL319</f>
        <v>1</v>
      </c>
      <c r="I319" s="166">
        <f>SUM(G319:H319)</f>
        <v>1</v>
      </c>
      <c r="J319" s="171">
        <f>M319+P319</f>
        <v>860</v>
      </c>
      <c r="K319" s="9">
        <f>N319+Q319</f>
        <v>21</v>
      </c>
      <c r="L319" s="172">
        <f>O319+R319</f>
        <v>13</v>
      </c>
      <c r="M319" s="163">
        <v>371</v>
      </c>
      <c r="N319" s="160">
        <v>10</v>
      </c>
      <c r="O319" s="161">
        <v>6</v>
      </c>
      <c r="P319" s="159">
        <v>489</v>
      </c>
      <c r="Q319" s="160">
        <v>11</v>
      </c>
      <c r="R319" s="161">
        <v>7</v>
      </c>
      <c r="T319" s="10">
        <v>10</v>
      </c>
      <c r="U319" s="11" t="s">
        <v>1311</v>
      </c>
      <c r="V319" s="31">
        <v>13</v>
      </c>
      <c r="W319" s="32" t="s">
        <v>1317</v>
      </c>
      <c r="X319" s="41"/>
      <c r="Y319" s="41"/>
      <c r="Z319" s="41"/>
      <c r="AA319" s="41"/>
      <c r="AB319" s="41"/>
      <c r="AC319" s="41"/>
      <c r="AD319" s="41"/>
      <c r="AE319" s="828">
        <v>79</v>
      </c>
      <c r="AF319" s="16"/>
      <c r="AG319" s="22"/>
      <c r="AH319" s="16"/>
      <c r="AI319" s="334"/>
      <c r="AJ319" s="326"/>
      <c r="AL319" s="307">
        <f t="shared" si="4"/>
        <v>1</v>
      </c>
    </row>
    <row r="320" spans="1:38" ht="13.5" customHeight="1">
      <c r="A320" s="7">
        <v>314</v>
      </c>
      <c r="B320" s="324">
        <v>300</v>
      </c>
      <c r="C320" s="797" t="s">
        <v>293</v>
      </c>
      <c r="D320" s="232" t="str">
        <f>VLOOKUP(C320,$C$564:$I$2155,2,0)</f>
        <v>CEZAB Piasek</v>
      </c>
      <c r="E320" s="233" t="str">
        <f>VLOOKUP(C320,$C$564:$I$2155,3,0)</f>
        <v>s</v>
      </c>
      <c r="F320" s="233">
        <f>VLOOKUP(C320,$C$564:$I$2155,4,0)</f>
        <v>2</v>
      </c>
      <c r="G320" s="472"/>
      <c r="H320" s="471">
        <f>AL320</f>
        <v>1</v>
      </c>
      <c r="I320" s="166">
        <f>SUM(G320:H320)</f>
        <v>1</v>
      </c>
      <c r="J320" s="171">
        <f>M320+P320</f>
        <v>825</v>
      </c>
      <c r="K320" s="9">
        <f>N320+Q320</f>
        <v>11</v>
      </c>
      <c r="L320" s="172">
        <f>O320+R320</f>
        <v>5</v>
      </c>
      <c r="M320" s="163">
        <v>1001</v>
      </c>
      <c r="N320" s="160">
        <v>8</v>
      </c>
      <c r="O320" s="161">
        <v>1</v>
      </c>
      <c r="P320" s="159">
        <v>-176</v>
      </c>
      <c r="Q320" s="160">
        <v>3</v>
      </c>
      <c r="R320" s="161">
        <v>4</v>
      </c>
      <c r="T320" s="18">
        <v>75</v>
      </c>
      <c r="U320" s="330" t="s">
        <v>1317</v>
      </c>
      <c r="V320" s="18">
        <v>79</v>
      </c>
      <c r="W320" s="30" t="s">
        <v>1323</v>
      </c>
      <c r="X320" s="41"/>
      <c r="Y320" s="41"/>
      <c r="Z320" s="41"/>
      <c r="AA320" s="41"/>
      <c r="AB320" s="41"/>
      <c r="AC320" s="41"/>
      <c r="AD320" s="41"/>
      <c r="AE320" s="829"/>
      <c r="AF320" s="12"/>
      <c r="AG320" s="13"/>
      <c r="AH320" s="28"/>
      <c r="AI320" s="29"/>
      <c r="AJ320" s="326"/>
      <c r="AL320" s="307">
        <f t="shared" si="4"/>
        <v>1</v>
      </c>
    </row>
    <row r="321" spans="1:38" ht="13.5" customHeight="1">
      <c r="A321" s="7">
        <v>315</v>
      </c>
      <c r="B321" s="324">
        <v>295</v>
      </c>
      <c r="C321" s="795" t="s">
        <v>891</v>
      </c>
      <c r="D321" s="232" t="str">
        <f>VLOOKUP(C321,$C$564:$I$2155,2,0)</f>
        <v>KS ŁABĘDY Gliwice</v>
      </c>
      <c r="E321" s="233" t="str">
        <f>VLOOKUP(C321,$C$564:$I$2155,3,0)</f>
        <v>s</v>
      </c>
      <c r="F321" s="233">
        <f>VLOOKUP(C321,$C$564:$I$2155,4,0)</f>
        <v>4</v>
      </c>
      <c r="G321" s="163"/>
      <c r="H321" s="471">
        <f>AL321</f>
        <v>1</v>
      </c>
      <c r="I321" s="166">
        <f>SUM(G321:H321)</f>
        <v>1</v>
      </c>
      <c r="J321" s="171">
        <f>M321+P321</f>
        <v>760</v>
      </c>
      <c r="K321" s="9">
        <f>N321+Q321</f>
        <v>8</v>
      </c>
      <c r="L321" s="172">
        <f>O321+R321</f>
        <v>4</v>
      </c>
      <c r="M321" s="163">
        <v>580</v>
      </c>
      <c r="N321" s="160">
        <v>6</v>
      </c>
      <c r="O321" s="161">
        <v>2</v>
      </c>
      <c r="P321" s="159">
        <v>180</v>
      </c>
      <c r="Q321" s="160">
        <v>2</v>
      </c>
      <c r="R321" s="161">
        <v>2</v>
      </c>
      <c r="T321" s="10">
        <v>74</v>
      </c>
      <c r="U321" s="11" t="s">
        <v>1311</v>
      </c>
      <c r="V321" s="31">
        <v>77</v>
      </c>
      <c r="W321" s="32" t="s">
        <v>1317</v>
      </c>
      <c r="Y321" s="41"/>
      <c r="Z321" s="41"/>
      <c r="AA321" s="41"/>
      <c r="AB321" s="41"/>
      <c r="AC321" s="41"/>
      <c r="AD321" s="41"/>
      <c r="AE321" s="829"/>
      <c r="AF321" s="10"/>
      <c r="AG321" s="26"/>
      <c r="AH321" s="31"/>
      <c r="AI321" s="32"/>
      <c r="AJ321" s="326"/>
      <c r="AL321" s="307">
        <f t="shared" si="4"/>
        <v>1</v>
      </c>
    </row>
    <row r="322" spans="1:38" ht="13.5" customHeight="1">
      <c r="A322" s="6">
        <v>316</v>
      </c>
      <c r="B322" s="324">
        <v>280</v>
      </c>
      <c r="C322" s="797" t="s">
        <v>36</v>
      </c>
      <c r="D322" s="232" t="str">
        <f>VLOOKUP(C322,$C$564:$I$2155,2,0)</f>
        <v>MDK BOLKO Łaziska G.</v>
      </c>
      <c r="E322" s="233" t="str">
        <f>VLOOKUP(C322,$C$564:$I$2155,3,0)</f>
        <v>m</v>
      </c>
      <c r="F322" s="233">
        <f>VLOOKUP(C322,$C$564:$I$2155,4,0)</f>
        <v>2</v>
      </c>
      <c r="G322" s="163"/>
      <c r="H322" s="471">
        <f>AL322</f>
        <v>1</v>
      </c>
      <c r="I322" s="166">
        <f>SUM(G322:H322)</f>
        <v>1</v>
      </c>
      <c r="J322" s="171">
        <f>M322+P322</f>
        <v>747</v>
      </c>
      <c r="K322" s="9">
        <f>N322+Q322</f>
        <v>19</v>
      </c>
      <c r="L322" s="172">
        <f>O322+R322</f>
        <v>9</v>
      </c>
      <c r="M322" s="163">
        <v>449</v>
      </c>
      <c r="N322" s="160">
        <v>10</v>
      </c>
      <c r="O322" s="161">
        <v>5</v>
      </c>
      <c r="P322" s="159">
        <v>298</v>
      </c>
      <c r="Q322" s="160">
        <v>9</v>
      </c>
      <c r="R322" s="161">
        <v>4</v>
      </c>
      <c r="T322" s="18">
        <v>70</v>
      </c>
      <c r="U322" s="330" t="s">
        <v>1317</v>
      </c>
      <c r="V322" s="14">
        <v>74</v>
      </c>
      <c r="W322" s="15" t="s">
        <v>1323</v>
      </c>
      <c r="X322" s="41"/>
      <c r="AE322" s="830"/>
      <c r="AF322" s="18"/>
      <c r="AG322" s="19"/>
      <c r="AH322" s="18"/>
      <c r="AI322" s="30"/>
      <c r="AJ322" s="326"/>
      <c r="AL322" s="307">
        <f t="shared" si="4"/>
        <v>1</v>
      </c>
    </row>
    <row r="323" spans="1:38" ht="13.5" customHeight="1">
      <c r="A323" s="7">
        <v>317</v>
      </c>
      <c r="B323" s="324">
        <v>112</v>
      </c>
      <c r="C323" s="783" t="s">
        <v>364</v>
      </c>
      <c r="D323" s="232" t="str">
        <f>VLOOKUP(C323,$C$564:$I$2155,2,0)</f>
        <v>Skat Klub RSM Ruda Śl.</v>
      </c>
      <c r="E323" s="233" t="str">
        <f>VLOOKUP(C323,$C$564:$I$2155,3,0)</f>
        <v>s</v>
      </c>
      <c r="F323" s="233">
        <f>VLOOKUP(C323,$C$564:$I$2155,4,0)</f>
        <v>4</v>
      </c>
      <c r="G323" s="163"/>
      <c r="H323" s="471">
        <f>AL323</f>
        <v>1</v>
      </c>
      <c r="I323" s="166">
        <f>SUM(G323:H323)</f>
        <v>1</v>
      </c>
      <c r="J323" s="171">
        <f>M323+P323</f>
        <v>734</v>
      </c>
      <c r="K323" s="9">
        <f>N323+Q323</f>
        <v>13</v>
      </c>
      <c r="L323" s="172">
        <f>O323+R323</f>
        <v>7</v>
      </c>
      <c r="M323" s="163">
        <v>175</v>
      </c>
      <c r="N323" s="160">
        <v>5</v>
      </c>
      <c r="O323" s="161">
        <v>4</v>
      </c>
      <c r="P323" s="159">
        <v>559</v>
      </c>
      <c r="Q323" s="160">
        <v>8</v>
      </c>
      <c r="R323" s="161">
        <v>3</v>
      </c>
      <c r="T323" s="18">
        <v>28</v>
      </c>
      <c r="U323" s="19" t="s">
        <v>1317</v>
      </c>
      <c r="V323" s="14">
        <v>32</v>
      </c>
      <c r="W323" s="15" t="s">
        <v>1323</v>
      </c>
      <c r="X323" s="41"/>
      <c r="Y323" s="41"/>
      <c r="Z323" s="41"/>
      <c r="AA323" s="41"/>
      <c r="AB323" s="41"/>
      <c r="AC323" s="41"/>
      <c r="AD323" s="41"/>
      <c r="AE323" s="828">
        <v>80</v>
      </c>
      <c r="AF323" s="16"/>
      <c r="AG323" s="22"/>
      <c r="AH323" s="16"/>
      <c r="AI323" s="334"/>
      <c r="AJ323" s="326"/>
      <c r="AL323" s="307">
        <f t="shared" si="4"/>
        <v>1</v>
      </c>
    </row>
    <row r="324" spans="1:38" ht="13.5" customHeight="1">
      <c r="A324" s="7">
        <v>318</v>
      </c>
      <c r="B324" s="324">
        <v>123</v>
      </c>
      <c r="C324" s="824" t="s">
        <v>617</v>
      </c>
      <c r="D324" s="232" t="str">
        <f>VLOOKUP(C324,$C$564:$I$2155,2,0)</f>
        <v>AMICUS KWK STASZIC Katowice</v>
      </c>
      <c r="E324" s="233" t="str">
        <f>VLOOKUP(C324,$C$564:$I$2155,3,0)</f>
        <v>j</v>
      </c>
      <c r="F324" s="233">
        <f>VLOOKUP(C324,$C$564:$I$2155,4,0)</f>
        <v>1</v>
      </c>
      <c r="G324" s="472"/>
      <c r="H324" s="471">
        <f>AL324</f>
        <v>1</v>
      </c>
      <c r="I324" s="166">
        <f>SUM(G324:H324)</f>
        <v>1</v>
      </c>
      <c r="J324" s="171">
        <f>M324+P324</f>
        <v>683</v>
      </c>
      <c r="K324" s="9">
        <f>N324+Q324</f>
        <v>16</v>
      </c>
      <c r="L324" s="172">
        <f>O324+R324</f>
        <v>7</v>
      </c>
      <c r="M324" s="163">
        <v>270</v>
      </c>
      <c r="N324" s="160">
        <v>7</v>
      </c>
      <c r="O324" s="161">
        <v>3</v>
      </c>
      <c r="P324" s="159">
        <v>413</v>
      </c>
      <c r="Q324" s="160">
        <v>9</v>
      </c>
      <c r="R324" s="161">
        <v>4</v>
      </c>
      <c r="T324" s="10">
        <v>31</v>
      </c>
      <c r="U324" s="26" t="s">
        <v>1311</v>
      </c>
      <c r="V324" s="31">
        <v>34</v>
      </c>
      <c r="W324" s="32" t="s">
        <v>1317</v>
      </c>
      <c r="X324" s="41"/>
      <c r="AE324" s="829"/>
      <c r="AF324" s="12"/>
      <c r="AG324" s="13"/>
      <c r="AH324" s="28"/>
      <c r="AI324" s="29"/>
      <c r="AJ324" s="326"/>
      <c r="AL324" s="307">
        <f t="shared" si="4"/>
        <v>1</v>
      </c>
    </row>
    <row r="325" spans="1:38" ht="13.5" customHeight="1">
      <c r="A325" s="6">
        <v>319</v>
      </c>
      <c r="B325" s="324">
        <v>99</v>
      </c>
      <c r="C325" s="800" t="s">
        <v>449</v>
      </c>
      <c r="D325" s="232" t="str">
        <f>VLOOKUP(C325,$C$564:$I$2155,2,0)</f>
        <v>AMICUS KWK STASZIC Katowice</v>
      </c>
      <c r="E325" s="233" t="str">
        <f>VLOOKUP(C325,$C$564:$I$2155,3,0)</f>
        <v>m</v>
      </c>
      <c r="F325" s="233">
        <f>VLOOKUP(C325,$C$564:$I$2155,4,0)</f>
        <v>1</v>
      </c>
      <c r="G325" s="163"/>
      <c r="H325" s="471">
        <f>AL325</f>
        <v>1</v>
      </c>
      <c r="I325" s="166">
        <f>SUM(G325:H325)</f>
        <v>1</v>
      </c>
      <c r="J325" s="171">
        <f>M325+P325</f>
        <v>639</v>
      </c>
      <c r="K325" s="9">
        <f>N325+Q325</f>
        <v>17</v>
      </c>
      <c r="L325" s="172">
        <f>O325+R325</f>
        <v>9</v>
      </c>
      <c r="M325" s="163">
        <v>-17</v>
      </c>
      <c r="N325" s="160">
        <v>8</v>
      </c>
      <c r="O325" s="161">
        <v>5</v>
      </c>
      <c r="P325" s="159">
        <v>656</v>
      </c>
      <c r="Q325" s="160">
        <v>9</v>
      </c>
      <c r="R325" s="161">
        <v>4</v>
      </c>
      <c r="T325" s="10">
        <v>25</v>
      </c>
      <c r="U325" s="11" t="s">
        <v>1311</v>
      </c>
      <c r="V325" s="31">
        <v>28</v>
      </c>
      <c r="W325" s="32" t="s">
        <v>1317</v>
      </c>
      <c r="X325" s="41"/>
      <c r="AE325" s="829"/>
      <c r="AF325" s="10"/>
      <c r="AG325" s="26"/>
      <c r="AH325" s="31"/>
      <c r="AI325" s="32"/>
      <c r="AJ325" s="326"/>
      <c r="AL325" s="307">
        <f t="shared" si="4"/>
        <v>1</v>
      </c>
    </row>
    <row r="326" spans="1:38" ht="13.5" customHeight="1">
      <c r="A326" s="7">
        <v>320</v>
      </c>
      <c r="B326" s="324">
        <v>288</v>
      </c>
      <c r="C326" s="797" t="s">
        <v>735</v>
      </c>
      <c r="D326" s="232" t="str">
        <f>VLOOKUP(C326,$C$564:$I$2155,2,0)</f>
        <v>CEZAB Piasek</v>
      </c>
      <c r="E326" s="233" t="str">
        <f>VLOOKUP(C326,$C$564:$I$2155,3,0)</f>
        <v>m</v>
      </c>
      <c r="F326" s="233">
        <f>VLOOKUP(C326,$C$564:$I$2155,4,0)</f>
        <v>2</v>
      </c>
      <c r="G326" s="472"/>
      <c r="H326" s="471">
        <f>AL326</f>
        <v>1</v>
      </c>
      <c r="I326" s="166">
        <f>SUM(G326:H326)</f>
        <v>1</v>
      </c>
      <c r="J326" s="171">
        <f>M326+P326</f>
        <v>377</v>
      </c>
      <c r="K326" s="9">
        <f>N326+Q326</f>
        <v>16</v>
      </c>
      <c r="L326" s="172">
        <f>O326+R326</f>
        <v>11</v>
      </c>
      <c r="M326" s="163">
        <v>483</v>
      </c>
      <c r="N326" s="160">
        <v>10</v>
      </c>
      <c r="O326" s="161">
        <v>5</v>
      </c>
      <c r="P326" s="159">
        <v>-106</v>
      </c>
      <c r="Q326" s="160">
        <v>6</v>
      </c>
      <c r="R326" s="161">
        <v>6</v>
      </c>
      <c r="T326" s="18">
        <v>72</v>
      </c>
      <c r="U326" s="330" t="s">
        <v>1317</v>
      </c>
      <c r="V326" s="14">
        <v>76</v>
      </c>
      <c r="W326" s="15" t="s">
        <v>1323</v>
      </c>
      <c r="X326" s="41"/>
      <c r="Y326" s="41"/>
      <c r="Z326" s="41"/>
      <c r="AA326" s="41"/>
      <c r="AB326" s="41"/>
      <c r="AC326" s="41"/>
      <c r="AD326" s="41"/>
      <c r="AE326" s="830"/>
      <c r="AF326" s="18"/>
      <c r="AG326" s="19"/>
      <c r="AH326" s="14"/>
      <c r="AI326" s="15"/>
      <c r="AJ326" s="326"/>
      <c r="AL326" s="307">
        <f t="shared" si="4"/>
        <v>1</v>
      </c>
    </row>
    <row r="327" spans="1:38" ht="13.5" customHeight="1">
      <c r="A327" s="7">
        <v>321</v>
      </c>
      <c r="B327" s="324">
        <v>321</v>
      </c>
      <c r="C327" s="796"/>
      <c r="D327" s="232" t="e">
        <f t="shared" ref="D327:D362" si="5">VLOOKUP(C327,$C$564:$I$2155,2,0)</f>
        <v>#N/A</v>
      </c>
      <c r="E327" s="233" t="e">
        <f t="shared" ref="E327:E362" si="6">VLOOKUP(C327,$C$564:$I$2155,3,0)</f>
        <v>#N/A</v>
      </c>
      <c r="F327" s="233" t="e">
        <f t="shared" ref="F327:F362" si="7">VLOOKUP(C327,$C$564:$I$2155,4,0)</f>
        <v>#N/A</v>
      </c>
      <c r="G327" s="472"/>
      <c r="H327" s="471">
        <f t="shared" ref="H327:H362" si="8">AL327</f>
        <v>0</v>
      </c>
      <c r="I327" s="166">
        <f t="shared" ref="I327:I362" si="9">SUM(G327:H327)</f>
        <v>0</v>
      </c>
      <c r="J327" s="171">
        <f t="shared" ref="J327:J362" si="10">M327+P327</f>
        <v>0</v>
      </c>
      <c r="K327" s="9">
        <f t="shared" ref="K327:K362" si="11">N327+Q327</f>
        <v>0</v>
      </c>
      <c r="L327" s="172">
        <f t="shared" ref="L327:L362" si="12">O327+R327</f>
        <v>0</v>
      </c>
      <c r="M327" s="163"/>
      <c r="N327" s="160"/>
      <c r="O327" s="161"/>
      <c r="P327" s="159"/>
      <c r="Q327" s="160"/>
      <c r="R327" s="161"/>
      <c r="T327" s="16">
        <v>81</v>
      </c>
      <c r="U327" s="17" t="s">
        <v>1323</v>
      </c>
      <c r="V327" s="16">
        <v>82</v>
      </c>
      <c r="W327" s="334" t="s">
        <v>1318</v>
      </c>
      <c r="AE327" s="828">
        <v>81</v>
      </c>
      <c r="AF327" s="16"/>
      <c r="AG327" s="22"/>
      <c r="AH327" s="16"/>
      <c r="AI327" s="334"/>
      <c r="AJ327" s="326"/>
      <c r="AL327" s="307">
        <f t="shared" si="4"/>
        <v>0</v>
      </c>
    </row>
    <row r="328" spans="1:38" ht="13.5" customHeight="1">
      <c r="A328" s="6">
        <v>322</v>
      </c>
      <c r="B328" s="324">
        <v>322</v>
      </c>
      <c r="C328" s="795"/>
      <c r="D328" s="232" t="e">
        <f t="shared" si="5"/>
        <v>#N/A</v>
      </c>
      <c r="E328" s="233" t="e">
        <f t="shared" si="6"/>
        <v>#N/A</v>
      </c>
      <c r="F328" s="233" t="e">
        <f t="shared" si="7"/>
        <v>#N/A</v>
      </c>
      <c r="G328" s="472"/>
      <c r="H328" s="471">
        <f t="shared" si="8"/>
        <v>0</v>
      </c>
      <c r="I328" s="166">
        <f t="shared" si="9"/>
        <v>0</v>
      </c>
      <c r="J328" s="171">
        <f t="shared" si="10"/>
        <v>0</v>
      </c>
      <c r="K328" s="9">
        <f t="shared" si="11"/>
        <v>0</v>
      </c>
      <c r="L328" s="172">
        <f t="shared" si="12"/>
        <v>0</v>
      </c>
      <c r="M328" s="163"/>
      <c r="N328" s="160"/>
      <c r="O328" s="161"/>
      <c r="P328" s="159"/>
      <c r="Q328" s="160"/>
      <c r="R328" s="161"/>
      <c r="T328" s="12">
        <v>81</v>
      </c>
      <c r="U328" s="329" t="s">
        <v>1318</v>
      </c>
      <c r="V328" s="28">
        <v>1</v>
      </c>
      <c r="W328" s="29" t="s">
        <v>1311</v>
      </c>
      <c r="Y328" s="41"/>
      <c r="Z328" s="41"/>
      <c r="AA328" s="41"/>
      <c r="AB328" s="41"/>
      <c r="AC328" s="41"/>
      <c r="AD328" s="41"/>
      <c r="AE328" s="829"/>
      <c r="AF328" s="12"/>
      <c r="AG328" s="13"/>
      <c r="AH328" s="28"/>
      <c r="AI328" s="29"/>
      <c r="AJ328" s="326"/>
      <c r="AL328" s="307">
        <f t="shared" si="4"/>
        <v>0</v>
      </c>
    </row>
    <row r="329" spans="1:38" ht="13.5" customHeight="1">
      <c r="A329" s="7">
        <v>323</v>
      </c>
      <c r="B329" s="324">
        <v>323</v>
      </c>
      <c r="C329" s="785"/>
      <c r="D329" s="232" t="e">
        <f t="shared" si="5"/>
        <v>#N/A</v>
      </c>
      <c r="E329" s="233" t="e">
        <f t="shared" si="6"/>
        <v>#N/A</v>
      </c>
      <c r="F329" s="233" t="e">
        <f t="shared" si="7"/>
        <v>#N/A</v>
      </c>
      <c r="G329" s="163"/>
      <c r="H329" s="471">
        <f t="shared" si="8"/>
        <v>0</v>
      </c>
      <c r="I329" s="166">
        <f t="shared" si="9"/>
        <v>0</v>
      </c>
      <c r="J329" s="171">
        <f t="shared" si="10"/>
        <v>0</v>
      </c>
      <c r="K329" s="9">
        <f t="shared" si="11"/>
        <v>0</v>
      </c>
      <c r="L329" s="172">
        <f t="shared" si="12"/>
        <v>0</v>
      </c>
      <c r="M329" s="163"/>
      <c r="N329" s="160"/>
      <c r="O329" s="161"/>
      <c r="P329" s="159"/>
      <c r="Q329" s="160"/>
      <c r="R329" s="161"/>
      <c r="T329" s="10">
        <v>81</v>
      </c>
      <c r="U329" s="11" t="s">
        <v>1311</v>
      </c>
      <c r="V329" s="31">
        <v>2</v>
      </c>
      <c r="W329" s="32" t="s">
        <v>1317</v>
      </c>
      <c r="Y329" s="41"/>
      <c r="Z329" s="41"/>
      <c r="AA329" s="41"/>
      <c r="AB329" s="41"/>
      <c r="AC329" s="41"/>
      <c r="AD329" s="41"/>
      <c r="AE329" s="829"/>
      <c r="AF329" s="10"/>
      <c r="AG329" s="26"/>
      <c r="AH329" s="31"/>
      <c r="AI329" s="32"/>
      <c r="AJ329" s="326"/>
      <c r="AL329" s="307">
        <f t="shared" ref="AL329:AL392" si="13">IF(J329&gt;=1,VLOOKUP(J329,$AM$7:$AQ$81,5),0)</f>
        <v>0</v>
      </c>
    </row>
    <row r="330" spans="1:38" ht="13.5" customHeight="1">
      <c r="A330" s="7">
        <v>324</v>
      </c>
      <c r="B330" s="324">
        <v>324</v>
      </c>
      <c r="C330" s="776"/>
      <c r="D330" s="232" t="e">
        <f t="shared" si="5"/>
        <v>#N/A</v>
      </c>
      <c r="E330" s="233" t="e">
        <f t="shared" si="6"/>
        <v>#N/A</v>
      </c>
      <c r="F330" s="233" t="e">
        <f t="shared" si="7"/>
        <v>#N/A</v>
      </c>
      <c r="G330" s="472"/>
      <c r="H330" s="471">
        <f t="shared" si="8"/>
        <v>0</v>
      </c>
      <c r="I330" s="166">
        <f t="shared" si="9"/>
        <v>0</v>
      </c>
      <c r="J330" s="171">
        <f t="shared" si="10"/>
        <v>0</v>
      </c>
      <c r="K330" s="9">
        <f t="shared" si="11"/>
        <v>0</v>
      </c>
      <c r="L330" s="172">
        <f t="shared" si="12"/>
        <v>0</v>
      </c>
      <c r="M330" s="163"/>
      <c r="N330" s="160"/>
      <c r="O330" s="161"/>
      <c r="P330" s="159"/>
      <c r="Q330" s="160"/>
      <c r="R330" s="161"/>
      <c r="T330" s="18">
        <v>81</v>
      </c>
      <c r="U330" s="330" t="s">
        <v>1317</v>
      </c>
      <c r="V330" s="18">
        <v>3</v>
      </c>
      <c r="W330" s="30" t="s">
        <v>1323</v>
      </c>
      <c r="X330" s="41"/>
      <c r="Y330" s="41"/>
      <c r="Z330" s="41"/>
      <c r="AA330" s="41"/>
      <c r="AB330" s="41"/>
      <c r="AC330" s="41"/>
      <c r="AD330" s="41"/>
      <c r="AE330" s="830"/>
      <c r="AF330" s="18"/>
      <c r="AG330" s="19"/>
      <c r="AH330" s="18"/>
      <c r="AI330" s="30"/>
      <c r="AJ330" s="326"/>
      <c r="AL330" s="307">
        <f t="shared" si="13"/>
        <v>0</v>
      </c>
    </row>
    <row r="331" spans="1:38" ht="13.5" customHeight="1">
      <c r="A331" s="6">
        <v>325</v>
      </c>
      <c r="B331" s="324">
        <v>325</v>
      </c>
      <c r="C331" s="777"/>
      <c r="D331" s="232" t="e">
        <f t="shared" si="5"/>
        <v>#N/A</v>
      </c>
      <c r="E331" s="233" t="e">
        <f t="shared" si="6"/>
        <v>#N/A</v>
      </c>
      <c r="F331" s="233" t="e">
        <f t="shared" si="7"/>
        <v>#N/A</v>
      </c>
      <c r="G331" s="472"/>
      <c r="H331" s="471">
        <f t="shared" si="8"/>
        <v>0</v>
      </c>
      <c r="I331" s="166">
        <f t="shared" si="9"/>
        <v>0</v>
      </c>
      <c r="J331" s="171">
        <f t="shared" si="10"/>
        <v>0</v>
      </c>
      <c r="K331" s="9">
        <f t="shared" si="11"/>
        <v>0</v>
      </c>
      <c r="L331" s="172">
        <f t="shared" si="12"/>
        <v>0</v>
      </c>
      <c r="M331" s="163"/>
      <c r="N331" s="160"/>
      <c r="O331" s="161"/>
      <c r="P331" s="159"/>
      <c r="Q331" s="160"/>
      <c r="R331" s="161"/>
      <c r="T331" s="16">
        <v>82</v>
      </c>
      <c r="U331" s="17" t="s">
        <v>1323</v>
      </c>
      <c r="V331" s="16">
        <v>1</v>
      </c>
      <c r="W331" s="334" t="s">
        <v>1318</v>
      </c>
      <c r="X331" s="41"/>
      <c r="Y331" s="41"/>
      <c r="Z331" s="41"/>
      <c r="AA331" s="41"/>
      <c r="AB331" s="41"/>
      <c r="AC331" s="41"/>
      <c r="AD331" s="41"/>
      <c r="AE331" s="828">
        <v>82</v>
      </c>
      <c r="AF331" s="16"/>
      <c r="AG331" s="22"/>
      <c r="AH331" s="16"/>
      <c r="AI331" s="334"/>
      <c r="AJ331" s="326"/>
      <c r="AL331" s="307">
        <f t="shared" si="13"/>
        <v>0</v>
      </c>
    </row>
    <row r="332" spans="1:38" ht="13.5" customHeight="1">
      <c r="A332" s="7">
        <v>326</v>
      </c>
      <c r="B332" s="324">
        <v>326</v>
      </c>
      <c r="C332" s="776"/>
      <c r="D332" s="232" t="e">
        <f t="shared" si="5"/>
        <v>#N/A</v>
      </c>
      <c r="E332" s="233" t="e">
        <f t="shared" si="6"/>
        <v>#N/A</v>
      </c>
      <c r="F332" s="233" t="e">
        <f t="shared" si="7"/>
        <v>#N/A</v>
      </c>
      <c r="G332" s="472"/>
      <c r="H332" s="471">
        <f t="shared" si="8"/>
        <v>0</v>
      </c>
      <c r="I332" s="166">
        <f t="shared" si="9"/>
        <v>0</v>
      </c>
      <c r="J332" s="171">
        <f t="shared" si="10"/>
        <v>0</v>
      </c>
      <c r="K332" s="9">
        <f t="shared" si="11"/>
        <v>0</v>
      </c>
      <c r="L332" s="172">
        <f t="shared" si="12"/>
        <v>0</v>
      </c>
      <c r="M332" s="163"/>
      <c r="N332" s="160"/>
      <c r="O332" s="161"/>
      <c r="P332" s="159"/>
      <c r="Q332" s="160"/>
      <c r="R332" s="161"/>
      <c r="T332" s="12">
        <v>82</v>
      </c>
      <c r="U332" s="329" t="s">
        <v>1318</v>
      </c>
      <c r="V332" s="28">
        <v>2</v>
      </c>
      <c r="W332" s="29" t="s">
        <v>1311</v>
      </c>
      <c r="Y332" s="41"/>
      <c r="Z332" s="41"/>
      <c r="AA332" s="41"/>
      <c r="AB332" s="41"/>
      <c r="AC332" s="41"/>
      <c r="AD332" s="41"/>
      <c r="AE332" s="829"/>
      <c r="AF332" s="12"/>
      <c r="AG332" s="13"/>
      <c r="AH332" s="28"/>
      <c r="AI332" s="29"/>
      <c r="AJ332" s="326"/>
      <c r="AL332" s="307">
        <f t="shared" si="13"/>
        <v>0</v>
      </c>
    </row>
    <row r="333" spans="1:38" ht="13.5" customHeight="1">
      <c r="A333" s="7">
        <v>327</v>
      </c>
      <c r="B333" s="324">
        <v>327</v>
      </c>
      <c r="C333" s="775"/>
      <c r="D333" s="232" t="e">
        <f t="shared" si="5"/>
        <v>#N/A</v>
      </c>
      <c r="E333" s="233" t="e">
        <f t="shared" si="6"/>
        <v>#N/A</v>
      </c>
      <c r="F333" s="233" t="e">
        <f t="shared" si="7"/>
        <v>#N/A</v>
      </c>
      <c r="G333" s="163"/>
      <c r="H333" s="471">
        <f t="shared" si="8"/>
        <v>0</v>
      </c>
      <c r="I333" s="166">
        <f t="shared" si="9"/>
        <v>0</v>
      </c>
      <c r="J333" s="171">
        <f t="shared" si="10"/>
        <v>0</v>
      </c>
      <c r="K333" s="9">
        <f t="shared" si="11"/>
        <v>0</v>
      </c>
      <c r="L333" s="172">
        <f t="shared" si="12"/>
        <v>0</v>
      </c>
      <c r="M333" s="163"/>
      <c r="N333" s="160"/>
      <c r="O333" s="161"/>
      <c r="P333" s="159"/>
      <c r="Q333" s="160"/>
      <c r="R333" s="161"/>
      <c r="T333" s="10">
        <v>82</v>
      </c>
      <c r="U333" s="11" t="s">
        <v>1311</v>
      </c>
      <c r="V333" s="31">
        <v>3</v>
      </c>
      <c r="W333" s="32" t="s">
        <v>1317</v>
      </c>
      <c r="Y333" s="41"/>
      <c r="Z333" s="41"/>
      <c r="AA333" s="41"/>
      <c r="AB333" s="41"/>
      <c r="AC333" s="41"/>
      <c r="AD333" s="41"/>
      <c r="AE333" s="829"/>
      <c r="AF333" s="10"/>
      <c r="AG333" s="26"/>
      <c r="AH333" s="31"/>
      <c r="AI333" s="32"/>
      <c r="AJ333" s="326"/>
      <c r="AL333" s="307">
        <f t="shared" si="13"/>
        <v>0</v>
      </c>
    </row>
    <row r="334" spans="1:38" ht="13.5" customHeight="1">
      <c r="A334" s="6">
        <v>328</v>
      </c>
      <c r="B334" s="324">
        <v>328</v>
      </c>
      <c r="C334" s="778"/>
      <c r="D334" s="232" t="e">
        <f t="shared" si="5"/>
        <v>#N/A</v>
      </c>
      <c r="E334" s="233" t="e">
        <f t="shared" si="6"/>
        <v>#N/A</v>
      </c>
      <c r="F334" s="233" t="e">
        <f t="shared" si="7"/>
        <v>#N/A</v>
      </c>
      <c r="G334" s="163"/>
      <c r="H334" s="471">
        <f t="shared" si="8"/>
        <v>0</v>
      </c>
      <c r="I334" s="166">
        <f t="shared" si="9"/>
        <v>0</v>
      </c>
      <c r="J334" s="171">
        <f t="shared" si="10"/>
        <v>0</v>
      </c>
      <c r="K334" s="9">
        <f t="shared" si="11"/>
        <v>0</v>
      </c>
      <c r="L334" s="172">
        <f t="shared" si="12"/>
        <v>0</v>
      </c>
      <c r="M334" s="163"/>
      <c r="N334" s="160"/>
      <c r="O334" s="161"/>
      <c r="P334" s="159"/>
      <c r="Q334" s="160"/>
      <c r="R334" s="161"/>
      <c r="T334" s="18">
        <v>82</v>
      </c>
      <c r="U334" s="330" t="s">
        <v>1317</v>
      </c>
      <c r="V334" s="14">
        <v>4</v>
      </c>
      <c r="W334" s="15" t="s">
        <v>1323</v>
      </c>
      <c r="X334" s="41"/>
      <c r="Y334" s="41"/>
      <c r="Z334" s="41"/>
      <c r="AA334" s="41"/>
      <c r="AB334" s="41"/>
      <c r="AC334" s="41"/>
      <c r="AD334" s="41"/>
      <c r="AE334" s="830"/>
      <c r="AF334" s="18"/>
      <c r="AG334" s="19"/>
      <c r="AH334" s="14"/>
      <c r="AI334" s="15"/>
      <c r="AJ334" s="326"/>
      <c r="AL334" s="307">
        <f t="shared" si="13"/>
        <v>0</v>
      </c>
    </row>
    <row r="335" spans="1:38" ht="13.5" customHeight="1">
      <c r="A335" s="7">
        <v>329</v>
      </c>
      <c r="B335" s="324">
        <v>329</v>
      </c>
      <c r="C335" s="773"/>
      <c r="D335" s="232" t="e">
        <f t="shared" si="5"/>
        <v>#N/A</v>
      </c>
      <c r="E335" s="233" t="e">
        <f t="shared" si="6"/>
        <v>#N/A</v>
      </c>
      <c r="F335" s="233" t="e">
        <f t="shared" si="7"/>
        <v>#N/A</v>
      </c>
      <c r="G335" s="472"/>
      <c r="H335" s="471">
        <f t="shared" si="8"/>
        <v>0</v>
      </c>
      <c r="I335" s="166">
        <f t="shared" si="9"/>
        <v>0</v>
      </c>
      <c r="J335" s="171">
        <f t="shared" si="10"/>
        <v>0</v>
      </c>
      <c r="K335" s="9">
        <f t="shared" si="11"/>
        <v>0</v>
      </c>
      <c r="L335" s="172">
        <f t="shared" si="12"/>
        <v>0</v>
      </c>
      <c r="M335" s="163"/>
      <c r="N335" s="160"/>
      <c r="O335" s="161"/>
      <c r="P335" s="159"/>
      <c r="Q335" s="160"/>
      <c r="R335" s="161"/>
      <c r="T335" s="16">
        <v>83</v>
      </c>
      <c r="U335" s="17" t="s">
        <v>1323</v>
      </c>
      <c r="V335" s="16">
        <v>84</v>
      </c>
      <c r="W335" s="334" t="s">
        <v>1318</v>
      </c>
      <c r="Y335" s="41"/>
      <c r="Z335" s="41"/>
      <c r="AA335" s="41"/>
      <c r="AB335" s="41"/>
      <c r="AC335" s="41"/>
      <c r="AD335" s="41"/>
      <c r="AE335" s="828">
        <v>83</v>
      </c>
      <c r="AF335" s="16"/>
      <c r="AG335" s="22"/>
      <c r="AH335" s="16"/>
      <c r="AI335" s="334"/>
      <c r="AJ335" s="326"/>
      <c r="AL335" s="307">
        <f t="shared" si="13"/>
        <v>0</v>
      </c>
    </row>
    <row r="336" spans="1:38" ht="13.5" customHeight="1">
      <c r="A336" s="7">
        <v>330</v>
      </c>
      <c r="B336" s="324">
        <v>330</v>
      </c>
      <c r="C336" s="478"/>
      <c r="D336" s="232" t="e">
        <f t="shared" si="5"/>
        <v>#N/A</v>
      </c>
      <c r="E336" s="233" t="e">
        <f t="shared" si="6"/>
        <v>#N/A</v>
      </c>
      <c r="F336" s="233" t="e">
        <f t="shared" si="7"/>
        <v>#N/A</v>
      </c>
      <c r="G336" s="472"/>
      <c r="H336" s="471">
        <f t="shared" si="8"/>
        <v>0</v>
      </c>
      <c r="I336" s="166">
        <f t="shared" si="9"/>
        <v>0</v>
      </c>
      <c r="J336" s="171">
        <f t="shared" si="10"/>
        <v>0</v>
      </c>
      <c r="K336" s="9">
        <f t="shared" si="11"/>
        <v>0</v>
      </c>
      <c r="L336" s="172">
        <f t="shared" si="12"/>
        <v>0</v>
      </c>
      <c r="M336" s="163"/>
      <c r="N336" s="160"/>
      <c r="O336" s="161"/>
      <c r="P336" s="159"/>
      <c r="Q336" s="160"/>
      <c r="R336" s="161"/>
      <c r="T336" s="12">
        <v>83</v>
      </c>
      <c r="U336" s="329" t="s">
        <v>1318</v>
      </c>
      <c r="V336" s="28">
        <v>85</v>
      </c>
      <c r="W336" s="29" t="s">
        <v>1311</v>
      </c>
      <c r="Y336" s="41"/>
      <c r="Z336" s="41"/>
      <c r="AA336" s="41"/>
      <c r="AB336" s="41"/>
      <c r="AC336" s="41"/>
      <c r="AD336" s="41"/>
      <c r="AE336" s="829"/>
      <c r="AF336" s="12"/>
      <c r="AG336" s="13"/>
      <c r="AH336" s="28"/>
      <c r="AI336" s="29"/>
      <c r="AJ336" s="326"/>
      <c r="AL336" s="307">
        <f t="shared" si="13"/>
        <v>0</v>
      </c>
    </row>
    <row r="337" spans="1:38" ht="13.5" customHeight="1">
      <c r="A337" s="6">
        <v>331</v>
      </c>
      <c r="B337" s="324">
        <v>331</v>
      </c>
      <c r="C337" s="479"/>
      <c r="D337" s="232" t="e">
        <f t="shared" si="5"/>
        <v>#N/A</v>
      </c>
      <c r="E337" s="233" t="e">
        <f t="shared" si="6"/>
        <v>#N/A</v>
      </c>
      <c r="F337" s="233" t="e">
        <f t="shared" si="7"/>
        <v>#N/A</v>
      </c>
      <c r="G337" s="163"/>
      <c r="H337" s="471">
        <f t="shared" si="8"/>
        <v>0</v>
      </c>
      <c r="I337" s="166">
        <f t="shared" si="9"/>
        <v>0</v>
      </c>
      <c r="J337" s="171">
        <f t="shared" si="10"/>
        <v>0</v>
      </c>
      <c r="K337" s="9">
        <f t="shared" si="11"/>
        <v>0</v>
      </c>
      <c r="L337" s="172">
        <f t="shared" si="12"/>
        <v>0</v>
      </c>
      <c r="M337" s="163"/>
      <c r="N337" s="160"/>
      <c r="O337" s="161"/>
      <c r="P337" s="159"/>
      <c r="Q337" s="160"/>
      <c r="R337" s="161"/>
      <c r="T337" s="10">
        <v>83</v>
      </c>
      <c r="U337" s="11" t="s">
        <v>1311</v>
      </c>
      <c r="V337" s="31">
        <v>86</v>
      </c>
      <c r="W337" s="32" t="s">
        <v>1317</v>
      </c>
      <c r="X337" s="41"/>
      <c r="Y337" s="41"/>
      <c r="Z337" s="41"/>
      <c r="AA337" s="41"/>
      <c r="AB337" s="41"/>
      <c r="AC337" s="41"/>
      <c r="AD337" s="41"/>
      <c r="AE337" s="829"/>
      <c r="AF337" s="10"/>
      <c r="AG337" s="26"/>
      <c r="AH337" s="31"/>
      <c r="AI337" s="32"/>
      <c r="AJ337" s="326"/>
      <c r="AL337" s="307">
        <f t="shared" si="13"/>
        <v>0</v>
      </c>
    </row>
    <row r="338" spans="1:38" ht="13.5" customHeight="1">
      <c r="A338" s="7">
        <v>332</v>
      </c>
      <c r="B338" s="324">
        <v>332</v>
      </c>
      <c r="C338" s="482"/>
      <c r="D338" s="232" t="e">
        <f t="shared" si="5"/>
        <v>#N/A</v>
      </c>
      <c r="E338" s="233" t="e">
        <f t="shared" si="6"/>
        <v>#N/A</v>
      </c>
      <c r="F338" s="233" t="e">
        <f t="shared" si="7"/>
        <v>#N/A</v>
      </c>
      <c r="G338" s="163"/>
      <c r="H338" s="471">
        <f t="shared" si="8"/>
        <v>0</v>
      </c>
      <c r="I338" s="166">
        <f t="shared" si="9"/>
        <v>0</v>
      </c>
      <c r="J338" s="171">
        <f t="shared" si="10"/>
        <v>0</v>
      </c>
      <c r="K338" s="9">
        <f t="shared" si="11"/>
        <v>0</v>
      </c>
      <c r="L338" s="172">
        <f t="shared" si="12"/>
        <v>0</v>
      </c>
      <c r="M338" s="163"/>
      <c r="N338" s="160"/>
      <c r="O338" s="161"/>
      <c r="P338" s="159"/>
      <c r="Q338" s="160"/>
      <c r="R338" s="161"/>
      <c r="T338" s="18">
        <v>83</v>
      </c>
      <c r="U338" s="330" t="s">
        <v>1317</v>
      </c>
      <c r="V338" s="18">
        <v>87</v>
      </c>
      <c r="W338" s="30" t="s">
        <v>1323</v>
      </c>
      <c r="X338" s="41"/>
      <c r="AE338" s="830"/>
      <c r="AF338" s="18"/>
      <c r="AG338" s="19"/>
      <c r="AH338" s="18"/>
      <c r="AI338" s="30"/>
      <c r="AJ338" s="326"/>
      <c r="AL338" s="307">
        <f t="shared" si="13"/>
        <v>0</v>
      </c>
    </row>
    <row r="339" spans="1:38" ht="13.5" customHeight="1">
      <c r="A339" s="7">
        <v>333</v>
      </c>
      <c r="B339" s="324">
        <v>333</v>
      </c>
      <c r="C339" s="479"/>
      <c r="D339" s="232" t="e">
        <f t="shared" si="5"/>
        <v>#N/A</v>
      </c>
      <c r="E339" s="233" t="e">
        <f t="shared" si="6"/>
        <v>#N/A</v>
      </c>
      <c r="F339" s="233" t="e">
        <f t="shared" si="7"/>
        <v>#N/A</v>
      </c>
      <c r="G339" s="163"/>
      <c r="H339" s="471">
        <f t="shared" si="8"/>
        <v>0</v>
      </c>
      <c r="I339" s="166">
        <f t="shared" si="9"/>
        <v>0</v>
      </c>
      <c r="J339" s="171">
        <f t="shared" si="10"/>
        <v>0</v>
      </c>
      <c r="K339" s="9">
        <f t="shared" si="11"/>
        <v>0</v>
      </c>
      <c r="L339" s="172">
        <f t="shared" si="12"/>
        <v>0</v>
      </c>
      <c r="M339" s="163"/>
      <c r="N339" s="160"/>
      <c r="O339" s="161"/>
      <c r="P339" s="159"/>
      <c r="Q339" s="160"/>
      <c r="R339" s="161"/>
      <c r="T339" s="16">
        <v>84</v>
      </c>
      <c r="U339" s="17" t="s">
        <v>1323</v>
      </c>
      <c r="V339" s="16">
        <v>85</v>
      </c>
      <c r="W339" s="334" t="s">
        <v>1318</v>
      </c>
      <c r="X339" s="41"/>
      <c r="Y339" s="41"/>
      <c r="Z339" s="41"/>
      <c r="AA339" s="41"/>
      <c r="AB339" s="41"/>
      <c r="AC339" s="41"/>
      <c r="AD339" s="41"/>
      <c r="AE339" s="828">
        <v>84</v>
      </c>
      <c r="AF339" s="16"/>
      <c r="AG339" s="22"/>
      <c r="AH339" s="16"/>
      <c r="AI339" s="334"/>
      <c r="AJ339" s="326"/>
      <c r="AL339" s="307">
        <f t="shared" si="13"/>
        <v>0</v>
      </c>
    </row>
    <row r="340" spans="1:38" ht="13.5" customHeight="1">
      <c r="A340" s="6">
        <v>334</v>
      </c>
      <c r="B340" s="324">
        <v>334</v>
      </c>
      <c r="C340" s="478"/>
      <c r="D340" s="232" t="e">
        <f t="shared" si="5"/>
        <v>#N/A</v>
      </c>
      <c r="E340" s="233" t="e">
        <f t="shared" si="6"/>
        <v>#N/A</v>
      </c>
      <c r="F340" s="233" t="e">
        <f t="shared" si="7"/>
        <v>#N/A</v>
      </c>
      <c r="G340" s="472"/>
      <c r="H340" s="471">
        <f t="shared" si="8"/>
        <v>0</v>
      </c>
      <c r="I340" s="166">
        <f t="shared" si="9"/>
        <v>0</v>
      </c>
      <c r="J340" s="171">
        <f t="shared" si="10"/>
        <v>0</v>
      </c>
      <c r="K340" s="9">
        <f t="shared" si="11"/>
        <v>0</v>
      </c>
      <c r="L340" s="172">
        <f t="shared" si="12"/>
        <v>0</v>
      </c>
      <c r="M340" s="163"/>
      <c r="N340" s="160"/>
      <c r="O340" s="161"/>
      <c r="P340" s="159"/>
      <c r="Q340" s="160"/>
      <c r="R340" s="161"/>
      <c r="T340" s="12">
        <v>84</v>
      </c>
      <c r="U340" s="329" t="s">
        <v>1318</v>
      </c>
      <c r="V340" s="28">
        <v>86</v>
      </c>
      <c r="W340" s="29" t="s">
        <v>1311</v>
      </c>
      <c r="X340" s="41"/>
      <c r="AE340" s="829"/>
      <c r="AF340" s="12"/>
      <c r="AG340" s="13"/>
      <c r="AH340" s="28"/>
      <c r="AI340" s="29"/>
      <c r="AJ340" s="326"/>
      <c r="AL340" s="307">
        <f t="shared" si="13"/>
        <v>0</v>
      </c>
    </row>
    <row r="341" spans="1:38" ht="13.5" customHeight="1">
      <c r="A341" s="7">
        <v>335</v>
      </c>
      <c r="B341" s="324">
        <v>335</v>
      </c>
      <c r="C341" s="772"/>
      <c r="D341" s="232" t="e">
        <f t="shared" si="5"/>
        <v>#N/A</v>
      </c>
      <c r="E341" s="233" t="e">
        <f t="shared" si="6"/>
        <v>#N/A</v>
      </c>
      <c r="F341" s="233" t="e">
        <f t="shared" si="7"/>
        <v>#N/A</v>
      </c>
      <c r="G341" s="472"/>
      <c r="H341" s="471">
        <f t="shared" si="8"/>
        <v>0</v>
      </c>
      <c r="I341" s="166">
        <f t="shared" si="9"/>
        <v>0</v>
      </c>
      <c r="J341" s="171">
        <f t="shared" si="10"/>
        <v>0</v>
      </c>
      <c r="K341" s="9">
        <f t="shared" si="11"/>
        <v>0</v>
      </c>
      <c r="L341" s="172">
        <f t="shared" si="12"/>
        <v>0</v>
      </c>
      <c r="M341" s="163"/>
      <c r="N341" s="160"/>
      <c r="O341" s="161"/>
      <c r="P341" s="159"/>
      <c r="Q341" s="160"/>
      <c r="R341" s="161"/>
      <c r="T341" s="10">
        <v>84</v>
      </c>
      <c r="U341" s="11" t="s">
        <v>1311</v>
      </c>
      <c r="V341" s="31">
        <v>87</v>
      </c>
      <c r="W341" s="32" t="s">
        <v>1317</v>
      </c>
      <c r="X341" s="41"/>
      <c r="Y341" s="41"/>
      <c r="Z341" s="41"/>
      <c r="AA341" s="41"/>
      <c r="AB341" s="41"/>
      <c r="AC341" s="41"/>
      <c r="AD341" s="41"/>
      <c r="AE341" s="829"/>
      <c r="AF341" s="10"/>
      <c r="AG341" s="26"/>
      <c r="AH341" s="31"/>
      <c r="AI341" s="32"/>
      <c r="AJ341" s="326"/>
      <c r="AL341" s="307">
        <f t="shared" si="13"/>
        <v>0</v>
      </c>
    </row>
    <row r="342" spans="1:38" ht="13.5" customHeight="1">
      <c r="A342" s="7">
        <v>336</v>
      </c>
      <c r="B342" s="324">
        <v>336</v>
      </c>
      <c r="C342" s="774"/>
      <c r="D342" s="232" t="e">
        <f t="shared" si="5"/>
        <v>#N/A</v>
      </c>
      <c r="E342" s="233" t="e">
        <f t="shared" si="6"/>
        <v>#N/A</v>
      </c>
      <c r="F342" s="233" t="e">
        <f t="shared" si="7"/>
        <v>#N/A</v>
      </c>
      <c r="G342" s="472"/>
      <c r="H342" s="471">
        <f t="shared" si="8"/>
        <v>0</v>
      </c>
      <c r="I342" s="166">
        <f t="shared" si="9"/>
        <v>0</v>
      </c>
      <c r="J342" s="171">
        <f t="shared" si="10"/>
        <v>0</v>
      </c>
      <c r="K342" s="9">
        <f t="shared" si="11"/>
        <v>0</v>
      </c>
      <c r="L342" s="172">
        <f t="shared" si="12"/>
        <v>0</v>
      </c>
      <c r="M342" s="163"/>
      <c r="N342" s="160"/>
      <c r="O342" s="161"/>
      <c r="P342" s="159"/>
      <c r="Q342" s="160"/>
      <c r="R342" s="161"/>
      <c r="S342" s="41"/>
      <c r="T342" s="18">
        <v>84</v>
      </c>
      <c r="U342" s="330" t="s">
        <v>1317</v>
      </c>
      <c r="V342" s="14">
        <v>88</v>
      </c>
      <c r="W342" s="15" t="s">
        <v>1323</v>
      </c>
      <c r="X342" s="41"/>
      <c r="Y342" s="41"/>
      <c r="Z342" s="41"/>
      <c r="AA342" s="41"/>
      <c r="AB342" s="41"/>
      <c r="AC342" s="41"/>
      <c r="AD342" s="41"/>
      <c r="AE342" s="830"/>
      <c r="AF342" s="18"/>
      <c r="AG342" s="19"/>
      <c r="AH342" s="14"/>
      <c r="AI342" s="15"/>
      <c r="AJ342" s="326"/>
      <c r="AL342" s="307">
        <f t="shared" si="13"/>
        <v>0</v>
      </c>
    </row>
    <row r="343" spans="1:38" ht="13.5" customHeight="1">
      <c r="A343" s="6">
        <v>337</v>
      </c>
      <c r="B343" s="324">
        <v>337</v>
      </c>
      <c r="C343" s="479"/>
      <c r="D343" s="232" t="e">
        <f t="shared" si="5"/>
        <v>#N/A</v>
      </c>
      <c r="E343" s="233" t="e">
        <f t="shared" si="6"/>
        <v>#N/A</v>
      </c>
      <c r="F343" s="233" t="e">
        <f t="shared" si="7"/>
        <v>#N/A</v>
      </c>
      <c r="G343" s="472"/>
      <c r="H343" s="471">
        <f t="shared" si="8"/>
        <v>0</v>
      </c>
      <c r="I343" s="166">
        <f t="shared" si="9"/>
        <v>0</v>
      </c>
      <c r="J343" s="171">
        <f t="shared" si="10"/>
        <v>0</v>
      </c>
      <c r="K343" s="9">
        <f t="shared" si="11"/>
        <v>0</v>
      </c>
      <c r="L343" s="172">
        <f t="shared" si="12"/>
        <v>0</v>
      </c>
      <c r="M343" s="163"/>
      <c r="N343" s="160"/>
      <c r="O343" s="161"/>
      <c r="P343" s="159"/>
      <c r="Q343" s="160"/>
      <c r="R343" s="161"/>
      <c r="T343" s="16">
        <v>85</v>
      </c>
      <c r="U343" s="17" t="s">
        <v>1323</v>
      </c>
      <c r="V343" s="16">
        <v>86</v>
      </c>
      <c r="W343" s="334" t="s">
        <v>1318</v>
      </c>
      <c r="AE343" s="828">
        <v>85</v>
      </c>
      <c r="AF343" s="16"/>
      <c r="AG343" s="22"/>
      <c r="AH343" s="16"/>
      <c r="AI343" s="334"/>
      <c r="AJ343" s="326"/>
      <c r="AL343" s="307">
        <f t="shared" si="13"/>
        <v>0</v>
      </c>
    </row>
    <row r="344" spans="1:38" ht="13.5" customHeight="1">
      <c r="A344" s="7">
        <v>338</v>
      </c>
      <c r="B344" s="324">
        <v>338</v>
      </c>
      <c r="C344" s="478"/>
      <c r="D344" s="232" t="e">
        <f t="shared" si="5"/>
        <v>#N/A</v>
      </c>
      <c r="E344" s="233" t="e">
        <f t="shared" si="6"/>
        <v>#N/A</v>
      </c>
      <c r="F344" s="233" t="e">
        <f t="shared" si="7"/>
        <v>#N/A</v>
      </c>
      <c r="G344" s="472"/>
      <c r="H344" s="471">
        <f t="shared" si="8"/>
        <v>0</v>
      </c>
      <c r="I344" s="166">
        <f t="shared" si="9"/>
        <v>0</v>
      </c>
      <c r="J344" s="171">
        <f t="shared" si="10"/>
        <v>0</v>
      </c>
      <c r="K344" s="9">
        <f t="shared" si="11"/>
        <v>0</v>
      </c>
      <c r="L344" s="172">
        <f t="shared" si="12"/>
        <v>0</v>
      </c>
      <c r="M344" s="163"/>
      <c r="N344" s="160"/>
      <c r="O344" s="161"/>
      <c r="P344" s="159"/>
      <c r="Q344" s="160"/>
      <c r="R344" s="161"/>
      <c r="T344" s="12">
        <v>85</v>
      </c>
      <c r="U344" s="329" t="s">
        <v>1318</v>
      </c>
      <c r="V344" s="28">
        <v>87</v>
      </c>
      <c r="W344" s="29" t="s">
        <v>1311</v>
      </c>
      <c r="X344" s="41"/>
      <c r="Y344" s="41"/>
      <c r="Z344" s="41"/>
      <c r="AA344" s="41"/>
      <c r="AB344" s="41"/>
      <c r="AC344" s="41"/>
      <c r="AD344" s="41"/>
      <c r="AE344" s="829"/>
      <c r="AF344" s="12"/>
      <c r="AG344" s="13"/>
      <c r="AH344" s="28"/>
      <c r="AI344" s="29"/>
      <c r="AJ344" s="326"/>
      <c r="AL344" s="307">
        <f t="shared" si="13"/>
        <v>0</v>
      </c>
    </row>
    <row r="345" spans="1:38" ht="13.5" customHeight="1">
      <c r="A345" s="7">
        <v>339</v>
      </c>
      <c r="B345" s="324">
        <v>339</v>
      </c>
      <c r="C345" s="478"/>
      <c r="D345" s="232" t="e">
        <f t="shared" si="5"/>
        <v>#N/A</v>
      </c>
      <c r="E345" s="233" t="e">
        <f t="shared" si="6"/>
        <v>#N/A</v>
      </c>
      <c r="F345" s="233" t="e">
        <f t="shared" si="7"/>
        <v>#N/A</v>
      </c>
      <c r="G345" s="163"/>
      <c r="H345" s="471">
        <f t="shared" si="8"/>
        <v>0</v>
      </c>
      <c r="I345" s="166">
        <f t="shared" si="9"/>
        <v>0</v>
      </c>
      <c r="J345" s="171">
        <f t="shared" si="10"/>
        <v>0</v>
      </c>
      <c r="K345" s="9">
        <f t="shared" si="11"/>
        <v>0</v>
      </c>
      <c r="L345" s="172">
        <f t="shared" si="12"/>
        <v>0</v>
      </c>
      <c r="M345" s="163"/>
      <c r="N345" s="160"/>
      <c r="O345" s="161"/>
      <c r="P345" s="159"/>
      <c r="Q345" s="160"/>
      <c r="R345" s="161"/>
      <c r="T345" s="10">
        <v>85</v>
      </c>
      <c r="U345" s="11" t="s">
        <v>1311</v>
      </c>
      <c r="V345" s="31">
        <v>88</v>
      </c>
      <c r="W345" s="32" t="s">
        <v>1317</v>
      </c>
      <c r="X345" s="41"/>
      <c r="Y345" s="41"/>
      <c r="Z345" s="41"/>
      <c r="AA345" s="41"/>
      <c r="AB345" s="41"/>
      <c r="AC345" s="41"/>
      <c r="AD345" s="41"/>
      <c r="AE345" s="829"/>
      <c r="AF345" s="10"/>
      <c r="AG345" s="26"/>
      <c r="AH345" s="31"/>
      <c r="AI345" s="32"/>
      <c r="AJ345" s="326"/>
      <c r="AL345" s="307">
        <f t="shared" si="13"/>
        <v>0</v>
      </c>
    </row>
    <row r="346" spans="1:38" ht="13.5" customHeight="1">
      <c r="A346" s="6">
        <v>340</v>
      </c>
      <c r="B346" s="324">
        <v>340</v>
      </c>
      <c r="C346" s="482"/>
      <c r="D346" s="232" t="e">
        <f t="shared" si="5"/>
        <v>#N/A</v>
      </c>
      <c r="E346" s="233" t="e">
        <f t="shared" si="6"/>
        <v>#N/A</v>
      </c>
      <c r="F346" s="233" t="e">
        <f t="shared" si="7"/>
        <v>#N/A</v>
      </c>
      <c r="G346" s="472"/>
      <c r="H346" s="471">
        <f t="shared" si="8"/>
        <v>0</v>
      </c>
      <c r="I346" s="166">
        <f t="shared" si="9"/>
        <v>0</v>
      </c>
      <c r="J346" s="171">
        <f t="shared" si="10"/>
        <v>0</v>
      </c>
      <c r="K346" s="9">
        <f t="shared" si="11"/>
        <v>0</v>
      </c>
      <c r="L346" s="172">
        <f t="shared" si="12"/>
        <v>0</v>
      </c>
      <c r="M346" s="163"/>
      <c r="N346" s="160"/>
      <c r="O346" s="161"/>
      <c r="P346" s="159"/>
      <c r="Q346" s="160"/>
      <c r="R346" s="161"/>
      <c r="T346" s="18">
        <v>85</v>
      </c>
      <c r="U346" s="19" t="s">
        <v>1317</v>
      </c>
      <c r="V346" s="18">
        <v>89</v>
      </c>
      <c r="W346" s="30" t="s">
        <v>1323</v>
      </c>
      <c r="X346" s="41"/>
      <c r="AE346" s="830"/>
      <c r="AF346" s="18"/>
      <c r="AG346" s="19"/>
      <c r="AH346" s="18"/>
      <c r="AI346" s="30"/>
      <c r="AJ346" s="326"/>
      <c r="AL346" s="307">
        <f t="shared" si="13"/>
        <v>0</v>
      </c>
    </row>
    <row r="347" spans="1:38" ht="13.5" customHeight="1">
      <c r="A347" s="7">
        <v>341</v>
      </c>
      <c r="B347" s="324">
        <v>341</v>
      </c>
      <c r="C347" s="479"/>
      <c r="D347" s="232" t="e">
        <f t="shared" si="5"/>
        <v>#N/A</v>
      </c>
      <c r="E347" s="233" t="e">
        <f t="shared" si="6"/>
        <v>#N/A</v>
      </c>
      <c r="F347" s="233" t="e">
        <f t="shared" si="7"/>
        <v>#N/A</v>
      </c>
      <c r="G347" s="472"/>
      <c r="H347" s="471">
        <f t="shared" si="8"/>
        <v>0</v>
      </c>
      <c r="I347" s="166">
        <f t="shared" si="9"/>
        <v>0</v>
      </c>
      <c r="J347" s="171">
        <f t="shared" si="10"/>
        <v>0</v>
      </c>
      <c r="K347" s="9">
        <f t="shared" si="11"/>
        <v>0</v>
      </c>
      <c r="L347" s="172">
        <f t="shared" si="12"/>
        <v>0</v>
      </c>
      <c r="M347" s="163"/>
      <c r="N347" s="160"/>
      <c r="O347" s="161"/>
      <c r="P347" s="159"/>
      <c r="Q347" s="160"/>
      <c r="R347" s="161"/>
      <c r="T347" s="16">
        <v>86</v>
      </c>
      <c r="U347" s="17" t="s">
        <v>1323</v>
      </c>
      <c r="V347" s="16">
        <v>87</v>
      </c>
      <c r="W347" s="334" t="s">
        <v>1318</v>
      </c>
      <c r="X347" s="41"/>
      <c r="Y347" s="41"/>
      <c r="Z347" s="41"/>
      <c r="AA347" s="41"/>
      <c r="AB347" s="41"/>
      <c r="AC347" s="41"/>
      <c r="AD347" s="41"/>
      <c r="AE347" s="828">
        <v>86</v>
      </c>
      <c r="AF347" s="16"/>
      <c r="AG347" s="17"/>
      <c r="AH347" s="16"/>
      <c r="AI347" s="334"/>
      <c r="AJ347" s="326"/>
      <c r="AL347" s="307">
        <f t="shared" si="13"/>
        <v>0</v>
      </c>
    </row>
    <row r="348" spans="1:38" ht="13.5" customHeight="1">
      <c r="A348" s="7">
        <v>342</v>
      </c>
      <c r="B348" s="324">
        <v>342</v>
      </c>
      <c r="C348" s="478"/>
      <c r="D348" s="232" t="e">
        <f t="shared" si="5"/>
        <v>#N/A</v>
      </c>
      <c r="E348" s="233" t="e">
        <f t="shared" si="6"/>
        <v>#N/A</v>
      </c>
      <c r="F348" s="233" t="e">
        <f t="shared" si="7"/>
        <v>#N/A</v>
      </c>
      <c r="G348" s="472"/>
      <c r="H348" s="471">
        <f t="shared" si="8"/>
        <v>0</v>
      </c>
      <c r="I348" s="166">
        <f t="shared" si="9"/>
        <v>0</v>
      </c>
      <c r="J348" s="171">
        <f t="shared" si="10"/>
        <v>0</v>
      </c>
      <c r="K348" s="9">
        <f t="shared" si="11"/>
        <v>0</v>
      </c>
      <c r="L348" s="172">
        <f t="shared" si="12"/>
        <v>0</v>
      </c>
      <c r="M348" s="163"/>
      <c r="N348" s="160"/>
      <c r="O348" s="161"/>
      <c r="P348" s="159"/>
      <c r="Q348" s="160"/>
      <c r="R348" s="161"/>
      <c r="T348" s="12">
        <v>86</v>
      </c>
      <c r="U348" s="13" t="s">
        <v>1318</v>
      </c>
      <c r="V348" s="28">
        <v>88</v>
      </c>
      <c r="W348" s="29" t="s">
        <v>1311</v>
      </c>
      <c r="Y348" s="41"/>
      <c r="Z348" s="41"/>
      <c r="AA348" s="41"/>
      <c r="AB348" s="41"/>
      <c r="AC348" s="41"/>
      <c r="AD348" s="41"/>
      <c r="AE348" s="829"/>
      <c r="AF348" s="12"/>
      <c r="AG348" s="13"/>
      <c r="AH348" s="28"/>
      <c r="AI348" s="29"/>
      <c r="AJ348" s="326"/>
      <c r="AL348" s="307">
        <f t="shared" si="13"/>
        <v>0</v>
      </c>
    </row>
    <row r="349" spans="1:38" ht="13.5" customHeight="1">
      <c r="A349" s="6">
        <v>343</v>
      </c>
      <c r="B349" s="324">
        <v>343</v>
      </c>
      <c r="C349" s="478"/>
      <c r="D349" s="232" t="e">
        <f t="shared" si="5"/>
        <v>#N/A</v>
      </c>
      <c r="E349" s="233" t="e">
        <f t="shared" si="6"/>
        <v>#N/A</v>
      </c>
      <c r="F349" s="233" t="e">
        <f t="shared" si="7"/>
        <v>#N/A</v>
      </c>
      <c r="G349" s="472"/>
      <c r="H349" s="471">
        <f t="shared" si="8"/>
        <v>0</v>
      </c>
      <c r="I349" s="166">
        <f t="shared" si="9"/>
        <v>0</v>
      </c>
      <c r="J349" s="171">
        <f t="shared" si="10"/>
        <v>0</v>
      </c>
      <c r="K349" s="9">
        <f t="shared" si="11"/>
        <v>0</v>
      </c>
      <c r="L349" s="172">
        <f t="shared" si="12"/>
        <v>0</v>
      </c>
      <c r="M349" s="163"/>
      <c r="N349" s="160"/>
      <c r="O349" s="161"/>
      <c r="P349" s="159"/>
      <c r="Q349" s="160"/>
      <c r="R349" s="161"/>
      <c r="T349" s="10">
        <v>86</v>
      </c>
      <c r="U349" s="11" t="s">
        <v>1311</v>
      </c>
      <c r="V349" s="31">
        <v>89</v>
      </c>
      <c r="W349" s="32" t="s">
        <v>1317</v>
      </c>
      <c r="X349" s="41"/>
      <c r="Y349" s="41"/>
      <c r="Z349" s="41"/>
      <c r="AA349" s="41"/>
      <c r="AB349" s="41"/>
      <c r="AC349" s="41"/>
      <c r="AD349" s="41"/>
      <c r="AE349" s="829"/>
      <c r="AF349" s="10"/>
      <c r="AG349" s="11"/>
      <c r="AH349" s="31"/>
      <c r="AI349" s="32"/>
      <c r="AJ349" s="326"/>
      <c r="AL349" s="307">
        <f t="shared" si="13"/>
        <v>0</v>
      </c>
    </row>
    <row r="350" spans="1:38" ht="13.5" customHeight="1">
      <c r="A350" s="7">
        <v>344</v>
      </c>
      <c r="B350" s="324">
        <v>344</v>
      </c>
      <c r="C350" s="482"/>
      <c r="D350" s="232" t="e">
        <f t="shared" si="5"/>
        <v>#N/A</v>
      </c>
      <c r="E350" s="233" t="e">
        <f t="shared" si="6"/>
        <v>#N/A</v>
      </c>
      <c r="F350" s="233" t="e">
        <f t="shared" si="7"/>
        <v>#N/A</v>
      </c>
      <c r="G350" s="472"/>
      <c r="H350" s="471">
        <f t="shared" si="8"/>
        <v>0</v>
      </c>
      <c r="I350" s="166">
        <f t="shared" si="9"/>
        <v>0</v>
      </c>
      <c r="J350" s="171">
        <f t="shared" si="10"/>
        <v>0</v>
      </c>
      <c r="K350" s="9">
        <f t="shared" si="11"/>
        <v>0</v>
      </c>
      <c r="L350" s="172">
        <f t="shared" si="12"/>
        <v>0</v>
      </c>
      <c r="M350" s="163"/>
      <c r="N350" s="160"/>
      <c r="O350" s="161"/>
      <c r="P350" s="159"/>
      <c r="Q350" s="160"/>
      <c r="R350" s="161"/>
      <c r="T350" s="18">
        <v>86</v>
      </c>
      <c r="U350" s="19" t="s">
        <v>1317</v>
      </c>
      <c r="V350" s="14">
        <v>90</v>
      </c>
      <c r="W350" s="15" t="s">
        <v>1323</v>
      </c>
      <c r="X350" s="41"/>
      <c r="Y350" s="41"/>
      <c r="Z350" s="41"/>
      <c r="AA350" s="41"/>
      <c r="AB350" s="41"/>
      <c r="AC350" s="41"/>
      <c r="AD350" s="41"/>
      <c r="AE350" s="830"/>
      <c r="AF350" s="18"/>
      <c r="AG350" s="19"/>
      <c r="AH350" s="14"/>
      <c r="AI350" s="15"/>
      <c r="AJ350" s="326"/>
      <c r="AL350" s="307">
        <f t="shared" si="13"/>
        <v>0</v>
      </c>
    </row>
    <row r="351" spans="1:38" ht="13.5" customHeight="1">
      <c r="A351" s="7">
        <v>345</v>
      </c>
      <c r="B351" s="324">
        <v>345</v>
      </c>
      <c r="C351" s="479"/>
      <c r="D351" s="232" t="e">
        <f t="shared" si="5"/>
        <v>#N/A</v>
      </c>
      <c r="E351" s="233" t="e">
        <f t="shared" si="6"/>
        <v>#N/A</v>
      </c>
      <c r="F351" s="233" t="e">
        <f t="shared" si="7"/>
        <v>#N/A</v>
      </c>
      <c r="G351" s="472"/>
      <c r="H351" s="471">
        <f t="shared" si="8"/>
        <v>0</v>
      </c>
      <c r="I351" s="166">
        <f t="shared" si="9"/>
        <v>0</v>
      </c>
      <c r="J351" s="171">
        <f t="shared" si="10"/>
        <v>0</v>
      </c>
      <c r="K351" s="9">
        <f t="shared" si="11"/>
        <v>0</v>
      </c>
      <c r="L351" s="172">
        <f t="shared" si="12"/>
        <v>0</v>
      </c>
      <c r="M351" s="163"/>
      <c r="N351" s="160"/>
      <c r="O351" s="161"/>
      <c r="P351" s="159"/>
      <c r="Q351" s="160"/>
      <c r="R351" s="161"/>
      <c r="T351" s="16">
        <v>87</v>
      </c>
      <c r="U351" s="17" t="s">
        <v>1323</v>
      </c>
      <c r="V351" s="16">
        <v>88</v>
      </c>
      <c r="W351" s="334" t="s">
        <v>1318</v>
      </c>
      <c r="X351" s="41"/>
      <c r="AE351" s="828">
        <v>87</v>
      </c>
      <c r="AF351" s="16"/>
      <c r="AG351" s="17"/>
      <c r="AH351" s="16"/>
      <c r="AI351" s="334"/>
      <c r="AJ351" s="326"/>
      <c r="AL351" s="307">
        <f t="shared" si="13"/>
        <v>0</v>
      </c>
    </row>
    <row r="352" spans="1:38" ht="13.5" customHeight="1">
      <c r="A352" s="6">
        <v>346</v>
      </c>
      <c r="B352" s="324">
        <v>346</v>
      </c>
      <c r="C352" s="478"/>
      <c r="D352" s="232" t="e">
        <f t="shared" si="5"/>
        <v>#N/A</v>
      </c>
      <c r="E352" s="233" t="e">
        <f t="shared" si="6"/>
        <v>#N/A</v>
      </c>
      <c r="F352" s="233" t="e">
        <f t="shared" si="7"/>
        <v>#N/A</v>
      </c>
      <c r="G352" s="163"/>
      <c r="H352" s="471">
        <f t="shared" si="8"/>
        <v>0</v>
      </c>
      <c r="I352" s="166">
        <f t="shared" si="9"/>
        <v>0</v>
      </c>
      <c r="J352" s="171">
        <f t="shared" si="10"/>
        <v>0</v>
      </c>
      <c r="K352" s="9">
        <f t="shared" si="11"/>
        <v>0</v>
      </c>
      <c r="L352" s="172">
        <f t="shared" si="12"/>
        <v>0</v>
      </c>
      <c r="M352" s="163"/>
      <c r="N352" s="160"/>
      <c r="O352" s="161"/>
      <c r="P352" s="159"/>
      <c r="Q352" s="160"/>
      <c r="R352" s="161"/>
      <c r="S352" s="41"/>
      <c r="T352" s="12">
        <v>87</v>
      </c>
      <c r="U352" s="13" t="s">
        <v>1318</v>
      </c>
      <c r="V352" s="28">
        <v>89</v>
      </c>
      <c r="W352" s="29" t="s">
        <v>1311</v>
      </c>
      <c r="X352" s="41"/>
      <c r="Y352" s="41"/>
      <c r="Z352" s="41"/>
      <c r="AA352" s="41"/>
      <c r="AB352" s="41"/>
      <c r="AC352" s="41"/>
      <c r="AD352" s="41"/>
      <c r="AE352" s="829"/>
      <c r="AF352" s="12"/>
      <c r="AG352" s="13"/>
      <c r="AH352" s="28"/>
      <c r="AI352" s="29"/>
      <c r="AJ352" s="326"/>
      <c r="AL352" s="307">
        <f t="shared" si="13"/>
        <v>0</v>
      </c>
    </row>
    <row r="353" spans="1:38" ht="13.5" customHeight="1">
      <c r="A353" s="7">
        <v>347</v>
      </c>
      <c r="B353" s="324">
        <v>347</v>
      </c>
      <c r="C353" s="478"/>
      <c r="D353" s="232" t="e">
        <f t="shared" si="5"/>
        <v>#N/A</v>
      </c>
      <c r="E353" s="233" t="e">
        <f t="shared" si="6"/>
        <v>#N/A</v>
      </c>
      <c r="F353" s="233" t="e">
        <f t="shared" si="7"/>
        <v>#N/A</v>
      </c>
      <c r="G353" s="472"/>
      <c r="H353" s="471">
        <f t="shared" si="8"/>
        <v>0</v>
      </c>
      <c r="I353" s="166">
        <f t="shared" si="9"/>
        <v>0</v>
      </c>
      <c r="J353" s="171">
        <f t="shared" si="10"/>
        <v>0</v>
      </c>
      <c r="K353" s="9">
        <f t="shared" si="11"/>
        <v>0</v>
      </c>
      <c r="L353" s="172">
        <f t="shared" si="12"/>
        <v>0</v>
      </c>
      <c r="M353" s="163"/>
      <c r="N353" s="160"/>
      <c r="O353" s="161"/>
      <c r="P353" s="159"/>
      <c r="Q353" s="160"/>
      <c r="R353" s="161"/>
      <c r="T353" s="10">
        <v>87</v>
      </c>
      <c r="U353" s="11" t="s">
        <v>1311</v>
      </c>
      <c r="V353" s="31">
        <v>90</v>
      </c>
      <c r="W353" s="32" t="s">
        <v>1317</v>
      </c>
      <c r="X353" s="41"/>
      <c r="Y353" s="41"/>
      <c r="Z353" s="41"/>
      <c r="AA353" s="41"/>
      <c r="AB353" s="41"/>
      <c r="AC353" s="41"/>
      <c r="AD353" s="41"/>
      <c r="AE353" s="829"/>
      <c r="AF353" s="10"/>
      <c r="AG353" s="11"/>
      <c r="AH353" s="31"/>
      <c r="AI353" s="32"/>
      <c r="AJ353" s="326"/>
      <c r="AL353" s="307">
        <f t="shared" si="13"/>
        <v>0</v>
      </c>
    </row>
    <row r="354" spans="1:38" ht="13.5" customHeight="1">
      <c r="A354" s="7">
        <v>348</v>
      </c>
      <c r="B354" s="324">
        <v>348</v>
      </c>
      <c r="C354" s="482"/>
      <c r="D354" s="232" t="e">
        <f t="shared" si="5"/>
        <v>#N/A</v>
      </c>
      <c r="E354" s="233" t="e">
        <f t="shared" si="6"/>
        <v>#N/A</v>
      </c>
      <c r="F354" s="233" t="e">
        <f t="shared" si="7"/>
        <v>#N/A</v>
      </c>
      <c r="G354" s="163"/>
      <c r="H354" s="471">
        <f t="shared" si="8"/>
        <v>0</v>
      </c>
      <c r="I354" s="166">
        <f t="shared" si="9"/>
        <v>0</v>
      </c>
      <c r="J354" s="171">
        <f t="shared" si="10"/>
        <v>0</v>
      </c>
      <c r="K354" s="9">
        <f t="shared" si="11"/>
        <v>0</v>
      </c>
      <c r="L354" s="172">
        <f t="shared" si="12"/>
        <v>0</v>
      </c>
      <c r="M354" s="163"/>
      <c r="N354" s="160"/>
      <c r="O354" s="161"/>
      <c r="P354" s="159"/>
      <c r="Q354" s="160"/>
      <c r="R354" s="161"/>
      <c r="S354" s="41"/>
      <c r="T354" s="18">
        <v>87</v>
      </c>
      <c r="U354" s="19" t="s">
        <v>1317</v>
      </c>
      <c r="V354" s="18">
        <v>91</v>
      </c>
      <c r="W354" s="30" t="s">
        <v>1323</v>
      </c>
      <c r="X354" s="341"/>
      <c r="AE354" s="830"/>
      <c r="AF354" s="18"/>
      <c r="AG354" s="19"/>
      <c r="AH354" s="18"/>
      <c r="AI354" s="30"/>
      <c r="AJ354" s="326"/>
      <c r="AL354" s="307">
        <f t="shared" si="13"/>
        <v>0</v>
      </c>
    </row>
    <row r="355" spans="1:38" ht="13.5" customHeight="1">
      <c r="A355" s="6">
        <v>349</v>
      </c>
      <c r="B355" s="324">
        <v>349</v>
      </c>
      <c r="C355" s="479"/>
      <c r="D355" s="232" t="e">
        <f t="shared" si="5"/>
        <v>#N/A</v>
      </c>
      <c r="E355" s="233" t="e">
        <f t="shared" si="6"/>
        <v>#N/A</v>
      </c>
      <c r="F355" s="233" t="e">
        <f t="shared" si="7"/>
        <v>#N/A</v>
      </c>
      <c r="G355" s="472"/>
      <c r="H355" s="471">
        <f t="shared" si="8"/>
        <v>0</v>
      </c>
      <c r="I355" s="166">
        <f t="shared" si="9"/>
        <v>0</v>
      </c>
      <c r="J355" s="171">
        <f t="shared" si="10"/>
        <v>0</v>
      </c>
      <c r="K355" s="9">
        <f t="shared" si="11"/>
        <v>0</v>
      </c>
      <c r="L355" s="172">
        <f t="shared" si="12"/>
        <v>0</v>
      </c>
      <c r="M355" s="163"/>
      <c r="N355" s="160"/>
      <c r="O355" s="161"/>
      <c r="P355" s="159"/>
      <c r="Q355" s="160"/>
      <c r="R355" s="161"/>
      <c r="T355" s="16">
        <v>88</v>
      </c>
      <c r="U355" s="17" t="s">
        <v>1323</v>
      </c>
      <c r="V355" s="16">
        <v>89</v>
      </c>
      <c r="W355" s="334" t="s">
        <v>1318</v>
      </c>
      <c r="X355" s="41"/>
      <c r="Y355" s="41"/>
      <c r="Z355" s="41"/>
      <c r="AA355" s="41"/>
      <c r="AB355" s="41"/>
      <c r="AC355" s="41"/>
      <c r="AD355" s="41"/>
      <c r="AE355" s="828">
        <v>88</v>
      </c>
      <c r="AF355" s="16"/>
      <c r="AG355" s="17"/>
      <c r="AH355" s="16"/>
      <c r="AI355" s="334"/>
      <c r="AJ355" s="326"/>
      <c r="AL355" s="307">
        <f t="shared" si="13"/>
        <v>0</v>
      </c>
    </row>
    <row r="356" spans="1:38" ht="13.5" customHeight="1">
      <c r="A356" s="7">
        <v>350</v>
      </c>
      <c r="B356" s="324">
        <v>350</v>
      </c>
      <c r="C356" s="478"/>
      <c r="D356" s="232" t="e">
        <f t="shared" si="5"/>
        <v>#N/A</v>
      </c>
      <c r="E356" s="233" t="e">
        <f t="shared" si="6"/>
        <v>#N/A</v>
      </c>
      <c r="F356" s="233" t="e">
        <f t="shared" si="7"/>
        <v>#N/A</v>
      </c>
      <c r="G356" s="163"/>
      <c r="H356" s="471">
        <f t="shared" si="8"/>
        <v>0</v>
      </c>
      <c r="I356" s="166">
        <f t="shared" si="9"/>
        <v>0</v>
      </c>
      <c r="J356" s="171">
        <f t="shared" si="10"/>
        <v>0</v>
      </c>
      <c r="K356" s="9">
        <f t="shared" si="11"/>
        <v>0</v>
      </c>
      <c r="L356" s="172">
        <f t="shared" si="12"/>
        <v>0</v>
      </c>
      <c r="M356" s="163"/>
      <c r="N356" s="160"/>
      <c r="O356" s="161"/>
      <c r="P356" s="159"/>
      <c r="Q356" s="160"/>
      <c r="R356" s="161"/>
      <c r="T356" s="12">
        <v>88</v>
      </c>
      <c r="U356" s="13" t="s">
        <v>1318</v>
      </c>
      <c r="V356" s="28">
        <v>90</v>
      </c>
      <c r="W356" s="29" t="s">
        <v>1311</v>
      </c>
      <c r="X356" s="41"/>
      <c r="Y356" s="41"/>
      <c r="Z356" s="41"/>
      <c r="AA356" s="41"/>
      <c r="AB356" s="41"/>
      <c r="AC356" s="41"/>
      <c r="AD356" s="41"/>
      <c r="AE356" s="829"/>
      <c r="AF356" s="12"/>
      <c r="AG356" s="13"/>
      <c r="AH356" s="28"/>
      <c r="AI356" s="29"/>
      <c r="AJ356" s="326"/>
      <c r="AL356" s="307">
        <f t="shared" si="13"/>
        <v>0</v>
      </c>
    </row>
    <row r="357" spans="1:38" ht="13.5" customHeight="1">
      <c r="A357" s="7">
        <v>351</v>
      </c>
      <c r="B357" s="324">
        <v>351</v>
      </c>
      <c r="C357" s="478"/>
      <c r="D357" s="232" t="e">
        <f t="shared" si="5"/>
        <v>#N/A</v>
      </c>
      <c r="E357" s="233" t="e">
        <f t="shared" si="6"/>
        <v>#N/A</v>
      </c>
      <c r="F357" s="233" t="e">
        <f t="shared" si="7"/>
        <v>#N/A</v>
      </c>
      <c r="G357" s="472"/>
      <c r="H357" s="471">
        <f t="shared" si="8"/>
        <v>0</v>
      </c>
      <c r="I357" s="166">
        <f t="shared" si="9"/>
        <v>0</v>
      </c>
      <c r="J357" s="171">
        <f t="shared" si="10"/>
        <v>0</v>
      </c>
      <c r="K357" s="9">
        <f t="shared" si="11"/>
        <v>0</v>
      </c>
      <c r="L357" s="172">
        <f t="shared" si="12"/>
        <v>0</v>
      </c>
      <c r="M357" s="163"/>
      <c r="N357" s="160"/>
      <c r="O357" s="161"/>
      <c r="P357" s="159"/>
      <c r="Q357" s="160"/>
      <c r="R357" s="161"/>
      <c r="T357" s="10">
        <v>88</v>
      </c>
      <c r="U357" s="11" t="s">
        <v>1311</v>
      </c>
      <c r="V357" s="31">
        <v>91</v>
      </c>
      <c r="W357" s="32" t="s">
        <v>1317</v>
      </c>
      <c r="Y357" s="41"/>
      <c r="Z357" s="41"/>
      <c r="AA357" s="41"/>
      <c r="AB357" s="41"/>
      <c r="AC357" s="41"/>
      <c r="AD357" s="41"/>
      <c r="AE357" s="829"/>
      <c r="AF357" s="10"/>
      <c r="AG357" s="11"/>
      <c r="AH357" s="31"/>
      <c r="AI357" s="32"/>
      <c r="AJ357" s="326"/>
      <c r="AL357" s="307">
        <f t="shared" si="13"/>
        <v>0</v>
      </c>
    </row>
    <row r="358" spans="1:38" ht="13.5" customHeight="1">
      <c r="A358" s="6">
        <v>352</v>
      </c>
      <c r="B358" s="324">
        <v>352</v>
      </c>
      <c r="C358" s="482"/>
      <c r="D358" s="232" t="e">
        <f t="shared" si="5"/>
        <v>#N/A</v>
      </c>
      <c r="E358" s="233" t="e">
        <f t="shared" si="6"/>
        <v>#N/A</v>
      </c>
      <c r="F358" s="233" t="e">
        <f t="shared" si="7"/>
        <v>#N/A</v>
      </c>
      <c r="G358" s="472"/>
      <c r="H358" s="471">
        <f t="shared" si="8"/>
        <v>0</v>
      </c>
      <c r="I358" s="166">
        <f t="shared" si="9"/>
        <v>0</v>
      </c>
      <c r="J358" s="171">
        <f t="shared" si="10"/>
        <v>0</v>
      </c>
      <c r="K358" s="9">
        <f t="shared" si="11"/>
        <v>0</v>
      </c>
      <c r="L358" s="172">
        <f t="shared" si="12"/>
        <v>0</v>
      </c>
      <c r="M358" s="163"/>
      <c r="N358" s="160"/>
      <c r="O358" s="161"/>
      <c r="P358" s="159"/>
      <c r="Q358" s="160"/>
      <c r="R358" s="161"/>
      <c r="T358" s="18">
        <v>88</v>
      </c>
      <c r="U358" s="19" t="s">
        <v>1317</v>
      </c>
      <c r="V358" s="14">
        <v>92</v>
      </c>
      <c r="W358" s="15" t="s">
        <v>1323</v>
      </c>
      <c r="Y358" s="41"/>
      <c r="Z358" s="41"/>
      <c r="AA358" s="41"/>
      <c r="AB358" s="41"/>
      <c r="AC358" s="41"/>
      <c r="AD358" s="41"/>
      <c r="AE358" s="830"/>
      <c r="AF358" s="18"/>
      <c r="AG358" s="19"/>
      <c r="AH358" s="14"/>
      <c r="AI358" s="15"/>
      <c r="AJ358" s="326"/>
      <c r="AL358" s="307">
        <f t="shared" si="13"/>
        <v>0</v>
      </c>
    </row>
    <row r="359" spans="1:38" ht="13.5" customHeight="1">
      <c r="A359" s="7">
        <v>353</v>
      </c>
      <c r="B359" s="324">
        <v>353</v>
      </c>
      <c r="C359" s="478"/>
      <c r="D359" s="232" t="e">
        <f t="shared" si="5"/>
        <v>#N/A</v>
      </c>
      <c r="E359" s="233" t="e">
        <f t="shared" si="6"/>
        <v>#N/A</v>
      </c>
      <c r="F359" s="233" t="e">
        <f t="shared" si="7"/>
        <v>#N/A</v>
      </c>
      <c r="G359" s="472"/>
      <c r="H359" s="471">
        <f t="shared" si="8"/>
        <v>0</v>
      </c>
      <c r="I359" s="166">
        <f t="shared" si="9"/>
        <v>0</v>
      </c>
      <c r="J359" s="171">
        <f t="shared" si="10"/>
        <v>0</v>
      </c>
      <c r="K359" s="9">
        <f t="shared" si="11"/>
        <v>0</v>
      </c>
      <c r="L359" s="172">
        <f t="shared" si="12"/>
        <v>0</v>
      </c>
      <c r="M359" s="163"/>
      <c r="N359" s="160"/>
      <c r="O359" s="161"/>
      <c r="P359" s="159"/>
      <c r="Q359" s="160"/>
      <c r="R359" s="161"/>
      <c r="T359" s="16">
        <v>89</v>
      </c>
      <c r="U359" s="17" t="s">
        <v>1323</v>
      </c>
      <c r="V359" s="16">
        <v>90</v>
      </c>
      <c r="W359" s="334" t="s">
        <v>1318</v>
      </c>
      <c r="X359" s="41"/>
      <c r="Y359" s="41"/>
      <c r="Z359" s="41"/>
      <c r="AA359" s="41"/>
      <c r="AB359" s="41"/>
      <c r="AC359" s="41"/>
      <c r="AD359" s="41"/>
      <c r="AE359" s="828">
        <v>89</v>
      </c>
      <c r="AF359" s="16"/>
      <c r="AG359" s="17"/>
      <c r="AH359" s="16"/>
      <c r="AI359" s="334"/>
      <c r="AJ359" s="326"/>
      <c r="AL359" s="307">
        <f t="shared" si="13"/>
        <v>0</v>
      </c>
    </row>
    <row r="360" spans="1:38" ht="13.5" customHeight="1">
      <c r="A360" s="7">
        <v>354</v>
      </c>
      <c r="B360" s="324">
        <v>354</v>
      </c>
      <c r="C360" s="480"/>
      <c r="D360" s="232" t="e">
        <f t="shared" si="5"/>
        <v>#N/A</v>
      </c>
      <c r="E360" s="233" t="e">
        <f t="shared" si="6"/>
        <v>#N/A</v>
      </c>
      <c r="F360" s="233" t="e">
        <f t="shared" si="7"/>
        <v>#N/A</v>
      </c>
      <c r="G360" s="163"/>
      <c r="H360" s="471">
        <f t="shared" si="8"/>
        <v>0</v>
      </c>
      <c r="I360" s="166">
        <f t="shared" si="9"/>
        <v>0</v>
      </c>
      <c r="J360" s="171">
        <f t="shared" si="10"/>
        <v>0</v>
      </c>
      <c r="K360" s="9">
        <f t="shared" si="11"/>
        <v>0</v>
      </c>
      <c r="L360" s="172">
        <f t="shared" si="12"/>
        <v>0</v>
      </c>
      <c r="M360" s="163"/>
      <c r="N360" s="160"/>
      <c r="O360" s="161"/>
      <c r="P360" s="159"/>
      <c r="Q360" s="160"/>
      <c r="R360" s="161"/>
      <c r="T360" s="12">
        <v>89</v>
      </c>
      <c r="U360" s="13" t="s">
        <v>1318</v>
      </c>
      <c r="V360" s="28">
        <v>91</v>
      </c>
      <c r="W360" s="29" t="s">
        <v>1311</v>
      </c>
      <c r="Y360" s="41"/>
      <c r="Z360" s="41"/>
      <c r="AA360" s="41"/>
      <c r="AB360" s="41"/>
      <c r="AC360" s="41"/>
      <c r="AD360" s="41"/>
      <c r="AE360" s="829"/>
      <c r="AF360" s="12"/>
      <c r="AG360" s="13"/>
      <c r="AH360" s="28"/>
      <c r="AI360" s="29"/>
      <c r="AJ360" s="326"/>
      <c r="AL360" s="307">
        <f t="shared" si="13"/>
        <v>0</v>
      </c>
    </row>
    <row r="361" spans="1:38" ht="13.5" customHeight="1">
      <c r="A361" s="6">
        <v>355</v>
      </c>
      <c r="B361" s="324">
        <v>355</v>
      </c>
      <c r="C361" s="478"/>
      <c r="D361" s="232" t="e">
        <f t="shared" si="5"/>
        <v>#N/A</v>
      </c>
      <c r="E361" s="233" t="e">
        <f t="shared" si="6"/>
        <v>#N/A</v>
      </c>
      <c r="F361" s="233" t="e">
        <f t="shared" si="7"/>
        <v>#N/A</v>
      </c>
      <c r="G361" s="163"/>
      <c r="H361" s="471">
        <f t="shared" si="8"/>
        <v>0</v>
      </c>
      <c r="I361" s="166">
        <f t="shared" si="9"/>
        <v>0</v>
      </c>
      <c r="J361" s="171">
        <f t="shared" si="10"/>
        <v>0</v>
      </c>
      <c r="K361" s="9">
        <f t="shared" si="11"/>
        <v>0</v>
      </c>
      <c r="L361" s="172">
        <f t="shared" si="12"/>
        <v>0</v>
      </c>
      <c r="M361" s="163"/>
      <c r="N361" s="160"/>
      <c r="O361" s="161"/>
      <c r="P361" s="159"/>
      <c r="Q361" s="160"/>
      <c r="R361" s="161"/>
      <c r="T361" s="10">
        <v>89</v>
      </c>
      <c r="U361" s="11" t="s">
        <v>1311</v>
      </c>
      <c r="V361" s="31">
        <v>92</v>
      </c>
      <c r="W361" s="32" t="s">
        <v>1317</v>
      </c>
      <c r="X361" s="41"/>
      <c r="Y361" s="41"/>
      <c r="Z361" s="41"/>
      <c r="AA361" s="41"/>
      <c r="AB361" s="41"/>
      <c r="AC361" s="41"/>
      <c r="AD361" s="41"/>
      <c r="AE361" s="829"/>
      <c r="AF361" s="10"/>
      <c r="AG361" s="11"/>
      <c r="AH361" s="31"/>
      <c r="AI361" s="32"/>
      <c r="AJ361" s="326"/>
      <c r="AL361" s="307">
        <f t="shared" si="13"/>
        <v>0</v>
      </c>
    </row>
    <row r="362" spans="1:38" ht="13.5" customHeight="1">
      <c r="A362" s="7">
        <v>356</v>
      </c>
      <c r="B362" s="324">
        <v>356</v>
      </c>
      <c r="C362" s="477"/>
      <c r="D362" s="232" t="e">
        <f t="shared" si="5"/>
        <v>#N/A</v>
      </c>
      <c r="E362" s="233" t="e">
        <f t="shared" si="6"/>
        <v>#N/A</v>
      </c>
      <c r="F362" s="233" t="e">
        <f t="shared" si="7"/>
        <v>#N/A</v>
      </c>
      <c r="G362" s="472"/>
      <c r="H362" s="471">
        <f t="shared" si="8"/>
        <v>0</v>
      </c>
      <c r="I362" s="166">
        <f t="shared" si="9"/>
        <v>0</v>
      </c>
      <c r="J362" s="171">
        <f t="shared" si="10"/>
        <v>0</v>
      </c>
      <c r="K362" s="9">
        <f t="shared" si="11"/>
        <v>0</v>
      </c>
      <c r="L362" s="172">
        <f t="shared" si="12"/>
        <v>0</v>
      </c>
      <c r="M362" s="163"/>
      <c r="N362" s="160"/>
      <c r="O362" s="161"/>
      <c r="P362" s="159"/>
      <c r="Q362" s="160"/>
      <c r="R362" s="161"/>
      <c r="T362" s="18">
        <v>89</v>
      </c>
      <c r="U362" s="19" t="s">
        <v>1317</v>
      </c>
      <c r="V362" s="18">
        <v>93</v>
      </c>
      <c r="W362" s="30" t="s">
        <v>1323</v>
      </c>
      <c r="AE362" s="830"/>
      <c r="AF362" s="18"/>
      <c r="AG362" s="19"/>
      <c r="AH362" s="18"/>
      <c r="AI362" s="30"/>
      <c r="AJ362" s="326"/>
      <c r="AL362" s="307">
        <f t="shared" si="13"/>
        <v>0</v>
      </c>
    </row>
    <row r="363" spans="1:38" ht="13.5" customHeight="1">
      <c r="A363" s="7">
        <v>357</v>
      </c>
      <c r="B363" s="324">
        <v>357</v>
      </c>
      <c r="C363" s="481"/>
      <c r="D363" s="232" t="e">
        <f t="shared" ref="D363:D390" si="14">VLOOKUP(C363,$C$564:$I$2155,2,0)</f>
        <v>#N/A</v>
      </c>
      <c r="E363" s="233" t="e">
        <f t="shared" ref="E363:E390" si="15">VLOOKUP(C363,$C$564:$I$2155,3,0)</f>
        <v>#N/A</v>
      </c>
      <c r="F363" s="233" t="e">
        <f t="shared" ref="F363:F390" si="16">VLOOKUP(C363,$C$564:$I$2155,4,0)</f>
        <v>#N/A</v>
      </c>
      <c r="G363" s="472"/>
      <c r="H363" s="471">
        <f t="shared" ref="H363:H390" si="17">AL363</f>
        <v>0</v>
      </c>
      <c r="I363" s="166">
        <f t="shared" ref="I363:I390" si="18">SUM(G363:H363)</f>
        <v>0</v>
      </c>
      <c r="J363" s="171">
        <f t="shared" ref="J363:J390" si="19">M363+P363</f>
        <v>0</v>
      </c>
      <c r="K363" s="9">
        <f t="shared" ref="K363:K390" si="20">N363+Q363</f>
        <v>0</v>
      </c>
      <c r="L363" s="172">
        <f t="shared" ref="L363:L390" si="21">O363+R363</f>
        <v>0</v>
      </c>
      <c r="M363" s="163"/>
      <c r="N363" s="160"/>
      <c r="O363" s="161"/>
      <c r="P363" s="159"/>
      <c r="Q363" s="160"/>
      <c r="R363" s="161"/>
      <c r="T363" s="16">
        <v>90</v>
      </c>
      <c r="U363" s="17" t="s">
        <v>1323</v>
      </c>
      <c r="V363" s="16">
        <v>91</v>
      </c>
      <c r="W363" s="334" t="s">
        <v>1318</v>
      </c>
      <c r="X363" s="41"/>
      <c r="Y363" s="41"/>
      <c r="Z363" s="41"/>
      <c r="AA363" s="41"/>
      <c r="AB363" s="41"/>
      <c r="AC363" s="41"/>
      <c r="AD363" s="41"/>
      <c r="AE363" s="828">
        <v>90</v>
      </c>
      <c r="AF363" s="16"/>
      <c r="AG363" s="17"/>
      <c r="AH363" s="16"/>
      <c r="AI363" s="334"/>
      <c r="AJ363" s="326"/>
      <c r="AL363" s="307">
        <f t="shared" si="13"/>
        <v>0</v>
      </c>
    </row>
    <row r="364" spans="1:38" ht="13.5" customHeight="1">
      <c r="A364" s="6">
        <v>358</v>
      </c>
      <c r="B364" s="324">
        <v>358</v>
      </c>
      <c r="C364" s="480"/>
      <c r="D364" s="232" t="e">
        <f t="shared" si="14"/>
        <v>#N/A</v>
      </c>
      <c r="E364" s="233" t="e">
        <f t="shared" si="15"/>
        <v>#N/A</v>
      </c>
      <c r="F364" s="233" t="e">
        <f t="shared" si="16"/>
        <v>#N/A</v>
      </c>
      <c r="G364" s="472"/>
      <c r="H364" s="471">
        <f t="shared" si="17"/>
        <v>0</v>
      </c>
      <c r="I364" s="166">
        <f t="shared" si="18"/>
        <v>0</v>
      </c>
      <c r="J364" s="171">
        <f t="shared" si="19"/>
        <v>0</v>
      </c>
      <c r="K364" s="9">
        <f t="shared" si="20"/>
        <v>0</v>
      </c>
      <c r="L364" s="172">
        <f t="shared" si="21"/>
        <v>0</v>
      </c>
      <c r="M364" s="163"/>
      <c r="N364" s="160"/>
      <c r="O364" s="161"/>
      <c r="P364" s="159"/>
      <c r="Q364" s="160"/>
      <c r="R364" s="161"/>
      <c r="T364" s="12">
        <v>90</v>
      </c>
      <c r="U364" s="13" t="s">
        <v>1318</v>
      </c>
      <c r="V364" s="28">
        <v>92</v>
      </c>
      <c r="W364" s="29" t="s">
        <v>1311</v>
      </c>
      <c r="AE364" s="829"/>
      <c r="AF364" s="12"/>
      <c r="AG364" s="13"/>
      <c r="AH364" s="28"/>
      <c r="AI364" s="29"/>
      <c r="AJ364" s="326"/>
      <c r="AL364" s="307">
        <f t="shared" si="13"/>
        <v>0</v>
      </c>
    </row>
    <row r="365" spans="1:38" ht="13.5" customHeight="1">
      <c r="A365" s="7">
        <v>359</v>
      </c>
      <c r="B365" s="324">
        <v>359</v>
      </c>
      <c r="C365" s="478"/>
      <c r="D365" s="232" t="e">
        <f t="shared" si="14"/>
        <v>#N/A</v>
      </c>
      <c r="E365" s="233" t="e">
        <f t="shared" si="15"/>
        <v>#N/A</v>
      </c>
      <c r="F365" s="233" t="e">
        <f t="shared" si="16"/>
        <v>#N/A</v>
      </c>
      <c r="G365" s="472"/>
      <c r="H365" s="471">
        <f t="shared" si="17"/>
        <v>0</v>
      </c>
      <c r="I365" s="166">
        <f t="shared" si="18"/>
        <v>0</v>
      </c>
      <c r="J365" s="171">
        <f t="shared" si="19"/>
        <v>0</v>
      </c>
      <c r="K365" s="9">
        <f t="shared" si="20"/>
        <v>0</v>
      </c>
      <c r="L365" s="172">
        <f t="shared" si="21"/>
        <v>0</v>
      </c>
      <c r="M365" s="163"/>
      <c r="N365" s="160"/>
      <c r="O365" s="161"/>
      <c r="P365" s="159"/>
      <c r="Q365" s="160"/>
      <c r="R365" s="161"/>
      <c r="T365" s="10">
        <v>90</v>
      </c>
      <c r="U365" s="11" t="s">
        <v>1311</v>
      </c>
      <c r="V365" s="31">
        <v>93</v>
      </c>
      <c r="W365" s="32" t="s">
        <v>1317</v>
      </c>
      <c r="X365" s="41"/>
      <c r="AE365" s="829"/>
      <c r="AF365" s="10"/>
      <c r="AG365" s="11"/>
      <c r="AH365" s="31"/>
      <c r="AI365" s="32"/>
      <c r="AJ365" s="326"/>
      <c r="AL365" s="307">
        <f t="shared" si="13"/>
        <v>0</v>
      </c>
    </row>
    <row r="366" spans="1:38" ht="13.5" customHeight="1">
      <c r="A366" s="7">
        <v>360</v>
      </c>
      <c r="B366" s="324">
        <v>360</v>
      </c>
      <c r="C366" s="482"/>
      <c r="D366" s="232" t="e">
        <f t="shared" si="14"/>
        <v>#N/A</v>
      </c>
      <c r="E366" s="233" t="e">
        <f t="shared" si="15"/>
        <v>#N/A</v>
      </c>
      <c r="F366" s="233" t="e">
        <f t="shared" si="16"/>
        <v>#N/A</v>
      </c>
      <c r="G366" s="472"/>
      <c r="H366" s="471">
        <f t="shared" si="17"/>
        <v>0</v>
      </c>
      <c r="I366" s="166">
        <f t="shared" si="18"/>
        <v>0</v>
      </c>
      <c r="J366" s="171">
        <f t="shared" si="19"/>
        <v>0</v>
      </c>
      <c r="K366" s="9">
        <f t="shared" si="20"/>
        <v>0</v>
      </c>
      <c r="L366" s="172">
        <f t="shared" si="21"/>
        <v>0</v>
      </c>
      <c r="M366" s="163"/>
      <c r="N366" s="160"/>
      <c r="O366" s="161"/>
      <c r="P366" s="159"/>
      <c r="Q366" s="160"/>
      <c r="R366" s="161"/>
      <c r="T366" s="18">
        <v>90</v>
      </c>
      <c r="U366" s="19" t="s">
        <v>1317</v>
      </c>
      <c r="V366" s="14">
        <v>94</v>
      </c>
      <c r="W366" s="15" t="s">
        <v>1323</v>
      </c>
      <c r="X366" s="41"/>
      <c r="Y366" s="41"/>
      <c r="Z366" s="41"/>
      <c r="AA366" s="41"/>
      <c r="AB366" s="41"/>
      <c r="AC366" s="41"/>
      <c r="AD366" s="41"/>
      <c r="AE366" s="830"/>
      <c r="AF366" s="18"/>
      <c r="AG366" s="19"/>
      <c r="AH366" s="14"/>
      <c r="AI366" s="15"/>
      <c r="AJ366" s="326"/>
      <c r="AL366" s="307">
        <f t="shared" si="13"/>
        <v>0</v>
      </c>
    </row>
    <row r="367" spans="1:38" ht="13.5" customHeight="1">
      <c r="A367" s="6">
        <v>361</v>
      </c>
      <c r="B367" s="324">
        <v>361</v>
      </c>
      <c r="C367" s="478"/>
      <c r="D367" s="232" t="e">
        <f t="shared" si="14"/>
        <v>#N/A</v>
      </c>
      <c r="E367" s="233" t="e">
        <f t="shared" si="15"/>
        <v>#N/A</v>
      </c>
      <c r="F367" s="233" t="e">
        <f t="shared" si="16"/>
        <v>#N/A</v>
      </c>
      <c r="G367" s="472"/>
      <c r="H367" s="471">
        <f t="shared" si="17"/>
        <v>0</v>
      </c>
      <c r="I367" s="166">
        <f t="shared" si="18"/>
        <v>0</v>
      </c>
      <c r="J367" s="171">
        <f t="shared" si="19"/>
        <v>0</v>
      </c>
      <c r="K367" s="9">
        <f t="shared" si="20"/>
        <v>0</v>
      </c>
      <c r="L367" s="172">
        <f t="shared" si="21"/>
        <v>0</v>
      </c>
      <c r="M367" s="163"/>
      <c r="N367" s="160"/>
      <c r="O367" s="161"/>
      <c r="P367" s="159"/>
      <c r="Q367" s="160"/>
      <c r="R367" s="161"/>
      <c r="T367" s="16">
        <v>91</v>
      </c>
      <c r="U367" s="17" t="s">
        <v>1323</v>
      </c>
      <c r="V367" s="16">
        <v>92</v>
      </c>
      <c r="W367" s="334" t="s">
        <v>1318</v>
      </c>
      <c r="X367" s="41"/>
      <c r="AE367" s="828">
        <v>91</v>
      </c>
      <c r="AF367" s="16"/>
      <c r="AG367" s="17"/>
      <c r="AH367" s="16"/>
      <c r="AI367" s="334"/>
      <c r="AJ367" s="326"/>
      <c r="AL367" s="307">
        <f t="shared" si="13"/>
        <v>0</v>
      </c>
    </row>
    <row r="368" spans="1:38" ht="13.5" customHeight="1">
      <c r="A368" s="7">
        <v>362</v>
      </c>
      <c r="B368" s="324">
        <v>362</v>
      </c>
      <c r="C368" s="480"/>
      <c r="D368" s="232" t="e">
        <f t="shared" si="14"/>
        <v>#N/A</v>
      </c>
      <c r="E368" s="233" t="e">
        <f t="shared" si="15"/>
        <v>#N/A</v>
      </c>
      <c r="F368" s="233" t="e">
        <f t="shared" si="16"/>
        <v>#N/A</v>
      </c>
      <c r="G368" s="472"/>
      <c r="H368" s="471">
        <f t="shared" si="17"/>
        <v>0</v>
      </c>
      <c r="I368" s="166">
        <f t="shared" si="18"/>
        <v>0</v>
      </c>
      <c r="J368" s="171">
        <f t="shared" si="19"/>
        <v>0</v>
      </c>
      <c r="K368" s="9">
        <f t="shared" si="20"/>
        <v>0</v>
      </c>
      <c r="L368" s="172">
        <f t="shared" si="21"/>
        <v>0</v>
      </c>
      <c r="M368" s="163"/>
      <c r="N368" s="160"/>
      <c r="O368" s="161"/>
      <c r="P368" s="159"/>
      <c r="Q368" s="160"/>
      <c r="R368" s="161"/>
      <c r="T368" s="12">
        <v>91</v>
      </c>
      <c r="U368" s="13" t="s">
        <v>1318</v>
      </c>
      <c r="V368" s="28">
        <v>93</v>
      </c>
      <c r="W368" s="29" t="s">
        <v>1311</v>
      </c>
      <c r="Y368" s="41"/>
      <c r="Z368" s="41"/>
      <c r="AA368" s="41"/>
      <c r="AB368" s="41"/>
      <c r="AC368" s="41"/>
      <c r="AD368" s="41"/>
      <c r="AE368" s="829"/>
      <c r="AF368" s="12"/>
      <c r="AG368" s="13"/>
      <c r="AH368" s="28"/>
      <c r="AI368" s="29"/>
      <c r="AJ368" s="326"/>
      <c r="AL368" s="307">
        <f t="shared" si="13"/>
        <v>0</v>
      </c>
    </row>
    <row r="369" spans="1:38" ht="13.5" customHeight="1">
      <c r="A369" s="7">
        <v>363</v>
      </c>
      <c r="B369" s="324">
        <v>363</v>
      </c>
      <c r="C369" s="481"/>
      <c r="D369" s="232" t="e">
        <f t="shared" si="14"/>
        <v>#N/A</v>
      </c>
      <c r="E369" s="233" t="e">
        <f t="shared" si="15"/>
        <v>#N/A</v>
      </c>
      <c r="F369" s="233" t="e">
        <f t="shared" si="16"/>
        <v>#N/A</v>
      </c>
      <c r="G369" s="472"/>
      <c r="H369" s="471">
        <f t="shared" si="17"/>
        <v>0</v>
      </c>
      <c r="I369" s="166">
        <f t="shared" si="18"/>
        <v>0</v>
      </c>
      <c r="J369" s="171">
        <f t="shared" si="19"/>
        <v>0</v>
      </c>
      <c r="K369" s="9">
        <f t="shared" si="20"/>
        <v>0</v>
      </c>
      <c r="L369" s="172">
        <f t="shared" si="21"/>
        <v>0</v>
      </c>
      <c r="M369" s="163"/>
      <c r="N369" s="160"/>
      <c r="O369" s="161"/>
      <c r="P369" s="159"/>
      <c r="Q369" s="160"/>
      <c r="R369" s="161"/>
      <c r="T369" s="10">
        <v>91</v>
      </c>
      <c r="U369" s="11" t="s">
        <v>1311</v>
      </c>
      <c r="V369" s="31">
        <v>94</v>
      </c>
      <c r="W369" s="32" t="s">
        <v>1317</v>
      </c>
      <c r="X369" s="41"/>
      <c r="Y369" s="41"/>
      <c r="Z369" s="41"/>
      <c r="AA369" s="41"/>
      <c r="AB369" s="41"/>
      <c r="AC369" s="41"/>
      <c r="AD369" s="41"/>
      <c r="AE369" s="829"/>
      <c r="AF369" s="10"/>
      <c r="AG369" s="11"/>
      <c r="AH369" s="31"/>
      <c r="AI369" s="32"/>
      <c r="AJ369" s="326"/>
      <c r="AL369" s="307">
        <f t="shared" si="13"/>
        <v>0</v>
      </c>
    </row>
    <row r="370" spans="1:38" ht="13.5" customHeight="1">
      <c r="A370" s="6">
        <v>364</v>
      </c>
      <c r="B370" s="324">
        <v>364</v>
      </c>
      <c r="C370" s="477"/>
      <c r="D370" s="232" t="e">
        <f t="shared" si="14"/>
        <v>#N/A</v>
      </c>
      <c r="E370" s="233" t="e">
        <f t="shared" si="15"/>
        <v>#N/A</v>
      </c>
      <c r="F370" s="233" t="e">
        <f t="shared" si="16"/>
        <v>#N/A</v>
      </c>
      <c r="G370" s="472"/>
      <c r="H370" s="471">
        <f t="shared" si="17"/>
        <v>0</v>
      </c>
      <c r="I370" s="166">
        <f t="shared" si="18"/>
        <v>0</v>
      </c>
      <c r="J370" s="171">
        <f t="shared" si="19"/>
        <v>0</v>
      </c>
      <c r="K370" s="9">
        <f t="shared" si="20"/>
        <v>0</v>
      </c>
      <c r="L370" s="172">
        <f t="shared" si="21"/>
        <v>0</v>
      </c>
      <c r="M370" s="163"/>
      <c r="N370" s="160"/>
      <c r="O370" s="161"/>
      <c r="P370" s="159"/>
      <c r="Q370" s="160"/>
      <c r="R370" s="161"/>
      <c r="T370" s="18">
        <v>91</v>
      </c>
      <c r="U370" s="19" t="s">
        <v>1317</v>
      </c>
      <c r="V370" s="18">
        <v>95</v>
      </c>
      <c r="W370" s="30" t="s">
        <v>1323</v>
      </c>
      <c r="X370" s="41"/>
      <c r="Y370" s="41"/>
      <c r="Z370" s="41"/>
      <c r="AA370" s="41"/>
      <c r="AB370" s="41"/>
      <c r="AC370" s="41"/>
      <c r="AD370" s="41"/>
      <c r="AE370" s="830"/>
      <c r="AF370" s="18"/>
      <c r="AG370" s="19"/>
      <c r="AH370" s="18"/>
      <c r="AI370" s="30"/>
      <c r="AJ370" s="326"/>
      <c r="AL370" s="307">
        <f t="shared" si="13"/>
        <v>0</v>
      </c>
    </row>
    <row r="371" spans="1:38" ht="13.5" customHeight="1">
      <c r="A371" s="7">
        <v>365</v>
      </c>
      <c r="B371" s="324">
        <v>365</v>
      </c>
      <c r="C371" s="478"/>
      <c r="D371" s="232" t="e">
        <f t="shared" si="14"/>
        <v>#N/A</v>
      </c>
      <c r="E371" s="233" t="e">
        <f t="shared" si="15"/>
        <v>#N/A</v>
      </c>
      <c r="F371" s="233" t="e">
        <f t="shared" si="16"/>
        <v>#N/A</v>
      </c>
      <c r="G371" s="472"/>
      <c r="H371" s="471">
        <f t="shared" si="17"/>
        <v>0</v>
      </c>
      <c r="I371" s="166">
        <f t="shared" si="18"/>
        <v>0</v>
      </c>
      <c r="J371" s="171">
        <f t="shared" si="19"/>
        <v>0</v>
      </c>
      <c r="K371" s="9">
        <f t="shared" si="20"/>
        <v>0</v>
      </c>
      <c r="L371" s="172">
        <f t="shared" si="21"/>
        <v>0</v>
      </c>
      <c r="M371" s="163"/>
      <c r="N371" s="160"/>
      <c r="O371" s="161"/>
      <c r="P371" s="159"/>
      <c r="Q371" s="160"/>
      <c r="R371" s="161"/>
      <c r="T371" s="16">
        <v>92</v>
      </c>
      <c r="U371" s="17" t="s">
        <v>1323</v>
      </c>
      <c r="V371" s="16">
        <v>93</v>
      </c>
      <c r="W371" s="334" t="s">
        <v>1318</v>
      </c>
      <c r="X371" s="41"/>
      <c r="AE371" s="828">
        <v>92</v>
      </c>
      <c r="AF371" s="16"/>
      <c r="AG371" s="17"/>
      <c r="AH371" s="16"/>
      <c r="AI371" s="334"/>
      <c r="AJ371" s="326"/>
      <c r="AL371" s="307">
        <f t="shared" si="13"/>
        <v>0</v>
      </c>
    </row>
    <row r="372" spans="1:38" ht="13.5" customHeight="1">
      <c r="A372" s="7">
        <v>366</v>
      </c>
      <c r="B372" s="324">
        <v>366</v>
      </c>
      <c r="C372" s="480"/>
      <c r="D372" s="232" t="e">
        <f t="shared" si="14"/>
        <v>#N/A</v>
      </c>
      <c r="E372" s="233" t="e">
        <f t="shared" si="15"/>
        <v>#N/A</v>
      </c>
      <c r="F372" s="233" t="e">
        <f t="shared" si="16"/>
        <v>#N/A</v>
      </c>
      <c r="G372" s="472"/>
      <c r="H372" s="471">
        <f t="shared" si="17"/>
        <v>0</v>
      </c>
      <c r="I372" s="166">
        <f t="shared" si="18"/>
        <v>0</v>
      </c>
      <c r="J372" s="171">
        <f t="shared" si="19"/>
        <v>0</v>
      </c>
      <c r="K372" s="9">
        <f t="shared" si="20"/>
        <v>0</v>
      </c>
      <c r="L372" s="172">
        <f t="shared" si="21"/>
        <v>0</v>
      </c>
      <c r="M372" s="163"/>
      <c r="N372" s="160"/>
      <c r="O372" s="161"/>
      <c r="P372" s="159"/>
      <c r="Q372" s="160"/>
      <c r="R372" s="161"/>
      <c r="T372" s="12">
        <v>92</v>
      </c>
      <c r="U372" s="13" t="s">
        <v>1318</v>
      </c>
      <c r="V372" s="28">
        <v>94</v>
      </c>
      <c r="W372" s="29" t="s">
        <v>1311</v>
      </c>
      <c r="X372" s="41"/>
      <c r="Y372" s="41"/>
      <c r="Z372" s="41"/>
      <c r="AA372" s="41"/>
      <c r="AB372" s="41"/>
      <c r="AC372" s="41"/>
      <c r="AD372" s="41"/>
      <c r="AE372" s="829"/>
      <c r="AF372" s="12"/>
      <c r="AG372" s="13"/>
      <c r="AH372" s="28"/>
      <c r="AI372" s="29"/>
      <c r="AJ372" s="326"/>
      <c r="AL372" s="307">
        <f t="shared" si="13"/>
        <v>0</v>
      </c>
    </row>
    <row r="373" spans="1:38" ht="13.5" customHeight="1">
      <c r="A373" s="6">
        <v>367</v>
      </c>
      <c r="B373" s="324">
        <v>367</v>
      </c>
      <c r="C373" s="590"/>
      <c r="D373" s="232" t="e">
        <f t="shared" si="14"/>
        <v>#N/A</v>
      </c>
      <c r="E373" s="233" t="e">
        <f t="shared" si="15"/>
        <v>#N/A</v>
      </c>
      <c r="F373" s="233" t="e">
        <f t="shared" si="16"/>
        <v>#N/A</v>
      </c>
      <c r="G373" s="472"/>
      <c r="H373" s="471">
        <f t="shared" si="17"/>
        <v>0</v>
      </c>
      <c r="I373" s="166">
        <f t="shared" si="18"/>
        <v>0</v>
      </c>
      <c r="J373" s="171">
        <f t="shared" si="19"/>
        <v>0</v>
      </c>
      <c r="K373" s="9">
        <f t="shared" si="20"/>
        <v>0</v>
      </c>
      <c r="L373" s="172">
        <f t="shared" si="21"/>
        <v>0</v>
      </c>
      <c r="M373" s="163"/>
      <c r="N373" s="160"/>
      <c r="O373" s="161"/>
      <c r="P373" s="159"/>
      <c r="Q373" s="160"/>
      <c r="R373" s="161"/>
      <c r="T373" s="10">
        <v>92</v>
      </c>
      <c r="U373" s="11" t="s">
        <v>1311</v>
      </c>
      <c r="V373" s="31">
        <v>95</v>
      </c>
      <c r="W373" s="32" t="s">
        <v>1317</v>
      </c>
      <c r="X373" s="41"/>
      <c r="Y373" s="41"/>
      <c r="Z373" s="41"/>
      <c r="AA373" s="41"/>
      <c r="AB373" s="41"/>
      <c r="AC373" s="41"/>
      <c r="AD373" s="41"/>
      <c r="AE373" s="829"/>
      <c r="AF373" s="10"/>
      <c r="AG373" s="11"/>
      <c r="AH373" s="31"/>
      <c r="AI373" s="32"/>
      <c r="AJ373" s="326"/>
      <c r="AL373" s="307">
        <f t="shared" si="13"/>
        <v>0</v>
      </c>
    </row>
    <row r="374" spans="1:38" ht="13.5" customHeight="1">
      <c r="A374" s="7">
        <v>368</v>
      </c>
      <c r="B374" s="324">
        <v>368</v>
      </c>
      <c r="C374" s="482"/>
      <c r="D374" s="232" t="e">
        <f t="shared" si="14"/>
        <v>#N/A</v>
      </c>
      <c r="E374" s="233" t="e">
        <f t="shared" si="15"/>
        <v>#N/A</v>
      </c>
      <c r="F374" s="233" t="e">
        <f t="shared" si="16"/>
        <v>#N/A</v>
      </c>
      <c r="G374" s="472"/>
      <c r="H374" s="471">
        <f t="shared" si="17"/>
        <v>0</v>
      </c>
      <c r="I374" s="166">
        <f t="shared" si="18"/>
        <v>0</v>
      </c>
      <c r="J374" s="171">
        <f t="shared" si="19"/>
        <v>0</v>
      </c>
      <c r="K374" s="9">
        <f t="shared" si="20"/>
        <v>0</v>
      </c>
      <c r="L374" s="172">
        <f t="shared" si="21"/>
        <v>0</v>
      </c>
      <c r="M374" s="163"/>
      <c r="N374" s="160"/>
      <c r="O374" s="161"/>
      <c r="P374" s="159"/>
      <c r="Q374" s="160"/>
      <c r="R374" s="161"/>
      <c r="T374" s="18">
        <v>92</v>
      </c>
      <c r="U374" s="19" t="s">
        <v>1317</v>
      </c>
      <c r="V374" s="14">
        <v>96</v>
      </c>
      <c r="W374" s="15" t="s">
        <v>1323</v>
      </c>
      <c r="X374" s="41"/>
      <c r="Y374" s="41"/>
      <c r="Z374" s="41"/>
      <c r="AA374" s="41"/>
      <c r="AB374" s="41"/>
      <c r="AC374" s="41"/>
      <c r="AD374" s="41"/>
      <c r="AE374" s="830"/>
      <c r="AF374" s="18"/>
      <c r="AG374" s="19"/>
      <c r="AH374" s="14"/>
      <c r="AI374" s="15"/>
      <c r="AJ374" s="326"/>
      <c r="AL374" s="307">
        <f t="shared" si="13"/>
        <v>0</v>
      </c>
    </row>
    <row r="375" spans="1:38" ht="13.5" customHeight="1">
      <c r="A375" s="7">
        <v>369</v>
      </c>
      <c r="B375" s="324">
        <v>369</v>
      </c>
      <c r="C375" s="478"/>
      <c r="D375" s="232" t="e">
        <f t="shared" si="14"/>
        <v>#N/A</v>
      </c>
      <c r="E375" s="233" t="e">
        <f t="shared" si="15"/>
        <v>#N/A</v>
      </c>
      <c r="F375" s="233" t="e">
        <f t="shared" si="16"/>
        <v>#N/A</v>
      </c>
      <c r="G375" s="472"/>
      <c r="H375" s="471">
        <f t="shared" si="17"/>
        <v>0</v>
      </c>
      <c r="I375" s="166">
        <f t="shared" si="18"/>
        <v>0</v>
      </c>
      <c r="J375" s="171">
        <f t="shared" si="19"/>
        <v>0</v>
      </c>
      <c r="K375" s="9">
        <f t="shared" si="20"/>
        <v>0</v>
      </c>
      <c r="L375" s="172">
        <f t="shared" si="21"/>
        <v>0</v>
      </c>
      <c r="M375" s="163"/>
      <c r="N375" s="160"/>
      <c r="O375" s="161"/>
      <c r="P375" s="159"/>
      <c r="Q375" s="160"/>
      <c r="R375" s="161"/>
      <c r="T375" s="16">
        <v>93</v>
      </c>
      <c r="U375" s="17" t="s">
        <v>1323</v>
      </c>
      <c r="V375" s="16">
        <v>94</v>
      </c>
      <c r="W375" s="334" t="s">
        <v>1318</v>
      </c>
      <c r="X375" s="41"/>
      <c r="AE375" s="828">
        <v>93</v>
      </c>
      <c r="AF375" s="16"/>
      <c r="AG375" s="17"/>
      <c r="AH375" s="16"/>
      <c r="AI375" s="334"/>
      <c r="AJ375" s="326"/>
      <c r="AL375" s="307">
        <f t="shared" si="13"/>
        <v>0</v>
      </c>
    </row>
    <row r="376" spans="1:38" ht="13.5" customHeight="1">
      <c r="A376" s="6">
        <v>370</v>
      </c>
      <c r="B376" s="324">
        <v>370</v>
      </c>
      <c r="C376" s="480"/>
      <c r="D376" s="232" t="e">
        <f t="shared" si="14"/>
        <v>#N/A</v>
      </c>
      <c r="E376" s="233" t="e">
        <f t="shared" si="15"/>
        <v>#N/A</v>
      </c>
      <c r="F376" s="233" t="e">
        <f t="shared" si="16"/>
        <v>#N/A</v>
      </c>
      <c r="G376" s="472"/>
      <c r="H376" s="471">
        <f t="shared" si="17"/>
        <v>0</v>
      </c>
      <c r="I376" s="166">
        <f t="shared" si="18"/>
        <v>0</v>
      </c>
      <c r="J376" s="171">
        <f t="shared" si="19"/>
        <v>0</v>
      </c>
      <c r="K376" s="9">
        <f t="shared" si="20"/>
        <v>0</v>
      </c>
      <c r="L376" s="172">
        <f t="shared" si="21"/>
        <v>0</v>
      </c>
      <c r="M376" s="163"/>
      <c r="N376" s="160"/>
      <c r="O376" s="161"/>
      <c r="P376" s="159"/>
      <c r="Q376" s="160"/>
      <c r="R376" s="161"/>
      <c r="T376" s="12">
        <v>93</v>
      </c>
      <c r="U376" s="13" t="s">
        <v>1318</v>
      </c>
      <c r="V376" s="28">
        <v>95</v>
      </c>
      <c r="W376" s="29" t="s">
        <v>1311</v>
      </c>
      <c r="X376" s="41"/>
      <c r="Y376" s="41"/>
      <c r="Z376" s="41"/>
      <c r="AA376" s="41"/>
      <c r="AB376" s="41"/>
      <c r="AC376" s="41"/>
      <c r="AD376" s="41"/>
      <c r="AE376" s="829"/>
      <c r="AF376" s="12"/>
      <c r="AG376" s="13"/>
      <c r="AH376" s="28"/>
      <c r="AI376" s="29"/>
      <c r="AJ376" s="326"/>
      <c r="AL376" s="307">
        <f t="shared" si="13"/>
        <v>0</v>
      </c>
    </row>
    <row r="377" spans="1:38" ht="13.5" customHeight="1">
      <c r="A377" s="7">
        <v>371</v>
      </c>
      <c r="B377" s="324">
        <v>371</v>
      </c>
      <c r="C377" s="478"/>
      <c r="D377" s="232" t="e">
        <f t="shared" si="14"/>
        <v>#N/A</v>
      </c>
      <c r="E377" s="233" t="e">
        <f t="shared" si="15"/>
        <v>#N/A</v>
      </c>
      <c r="F377" s="233" t="e">
        <f t="shared" si="16"/>
        <v>#N/A</v>
      </c>
      <c r="G377" s="472"/>
      <c r="H377" s="471">
        <f t="shared" si="17"/>
        <v>0</v>
      </c>
      <c r="I377" s="166">
        <f t="shared" si="18"/>
        <v>0</v>
      </c>
      <c r="J377" s="171">
        <f t="shared" si="19"/>
        <v>0</v>
      </c>
      <c r="K377" s="9">
        <f t="shared" si="20"/>
        <v>0</v>
      </c>
      <c r="L377" s="172">
        <f t="shared" si="21"/>
        <v>0</v>
      </c>
      <c r="M377" s="163"/>
      <c r="N377" s="160"/>
      <c r="O377" s="161"/>
      <c r="P377" s="159"/>
      <c r="Q377" s="160"/>
      <c r="R377" s="161"/>
      <c r="S377" s="41"/>
      <c r="T377" s="10">
        <v>93</v>
      </c>
      <c r="U377" s="11" t="s">
        <v>1311</v>
      </c>
      <c r="V377" s="31">
        <v>96</v>
      </c>
      <c r="W377" s="32" t="s">
        <v>1317</v>
      </c>
      <c r="X377" s="341"/>
      <c r="AE377" s="829"/>
      <c r="AF377" s="10"/>
      <c r="AG377" s="11"/>
      <c r="AH377" s="31"/>
      <c r="AI377" s="32"/>
      <c r="AJ377" s="326"/>
      <c r="AL377" s="307">
        <f t="shared" si="13"/>
        <v>0</v>
      </c>
    </row>
    <row r="378" spans="1:38" ht="13.5" customHeight="1">
      <c r="A378" s="7">
        <v>372</v>
      </c>
      <c r="B378" s="324">
        <v>372</v>
      </c>
      <c r="C378" s="483"/>
      <c r="D378" s="232" t="e">
        <f t="shared" si="14"/>
        <v>#N/A</v>
      </c>
      <c r="E378" s="233" t="e">
        <f t="shared" si="15"/>
        <v>#N/A</v>
      </c>
      <c r="F378" s="233" t="e">
        <f t="shared" si="16"/>
        <v>#N/A</v>
      </c>
      <c r="G378" s="472"/>
      <c r="H378" s="471">
        <f t="shared" si="17"/>
        <v>0</v>
      </c>
      <c r="I378" s="166">
        <f t="shared" si="18"/>
        <v>0</v>
      </c>
      <c r="J378" s="171">
        <f t="shared" si="19"/>
        <v>0</v>
      </c>
      <c r="K378" s="9">
        <f t="shared" si="20"/>
        <v>0</v>
      </c>
      <c r="L378" s="172">
        <f t="shared" si="21"/>
        <v>0</v>
      </c>
      <c r="M378" s="163"/>
      <c r="N378" s="160"/>
      <c r="O378" s="161"/>
      <c r="P378" s="159"/>
      <c r="Q378" s="160"/>
      <c r="R378" s="161"/>
      <c r="S378" s="41"/>
      <c r="T378" s="18">
        <v>93</v>
      </c>
      <c r="U378" s="19" t="s">
        <v>1317</v>
      </c>
      <c r="V378" s="18">
        <v>97</v>
      </c>
      <c r="W378" s="30" t="s">
        <v>1323</v>
      </c>
      <c r="AE378" s="830"/>
      <c r="AF378" s="18"/>
      <c r="AG378" s="19"/>
      <c r="AH378" s="18"/>
      <c r="AI378" s="30"/>
      <c r="AJ378" s="326"/>
      <c r="AL378" s="307">
        <f t="shared" si="13"/>
        <v>0</v>
      </c>
    </row>
    <row r="379" spans="1:38" ht="13.5" customHeight="1">
      <c r="A379" s="6">
        <v>373</v>
      </c>
      <c r="B379" s="324">
        <v>373</v>
      </c>
      <c r="C379" s="478"/>
      <c r="D379" s="232" t="e">
        <f t="shared" si="14"/>
        <v>#N/A</v>
      </c>
      <c r="E379" s="233" t="e">
        <f t="shared" si="15"/>
        <v>#N/A</v>
      </c>
      <c r="F379" s="233" t="e">
        <f t="shared" si="16"/>
        <v>#N/A</v>
      </c>
      <c r="G379" s="472"/>
      <c r="H379" s="471">
        <f t="shared" si="17"/>
        <v>0</v>
      </c>
      <c r="I379" s="166">
        <f t="shared" si="18"/>
        <v>0</v>
      </c>
      <c r="J379" s="171">
        <f t="shared" si="19"/>
        <v>0</v>
      </c>
      <c r="K379" s="9">
        <f t="shared" si="20"/>
        <v>0</v>
      </c>
      <c r="L379" s="172">
        <f t="shared" si="21"/>
        <v>0</v>
      </c>
      <c r="M379" s="163"/>
      <c r="N379" s="160"/>
      <c r="O379" s="161"/>
      <c r="P379" s="159"/>
      <c r="Q379" s="160"/>
      <c r="R379" s="161"/>
      <c r="T379" s="16">
        <v>94</v>
      </c>
      <c r="U379" s="17" t="s">
        <v>1323</v>
      </c>
      <c r="V379" s="16">
        <v>95</v>
      </c>
      <c r="W379" s="334" t="s">
        <v>1318</v>
      </c>
      <c r="X379" s="41"/>
      <c r="AE379" s="828">
        <v>94</v>
      </c>
      <c r="AF379" s="16"/>
      <c r="AG379" s="17"/>
      <c r="AH379" s="16"/>
      <c r="AI379" s="334"/>
      <c r="AJ379" s="326"/>
      <c r="AL379" s="307">
        <f t="shared" si="13"/>
        <v>0</v>
      </c>
    </row>
    <row r="380" spans="1:38" ht="13.5" customHeight="1">
      <c r="A380" s="7">
        <v>374</v>
      </c>
      <c r="B380" s="324">
        <v>374</v>
      </c>
      <c r="C380" s="480"/>
      <c r="D380" s="232" t="e">
        <f t="shared" si="14"/>
        <v>#N/A</v>
      </c>
      <c r="E380" s="233" t="e">
        <f t="shared" si="15"/>
        <v>#N/A</v>
      </c>
      <c r="F380" s="233" t="e">
        <f t="shared" si="16"/>
        <v>#N/A</v>
      </c>
      <c r="G380" s="472"/>
      <c r="H380" s="471">
        <f t="shared" si="17"/>
        <v>0</v>
      </c>
      <c r="I380" s="166">
        <f t="shared" si="18"/>
        <v>0</v>
      </c>
      <c r="J380" s="171">
        <f t="shared" si="19"/>
        <v>0</v>
      </c>
      <c r="K380" s="9">
        <f t="shared" si="20"/>
        <v>0</v>
      </c>
      <c r="L380" s="172">
        <f t="shared" si="21"/>
        <v>0</v>
      </c>
      <c r="M380" s="163"/>
      <c r="N380" s="160"/>
      <c r="O380" s="161"/>
      <c r="P380" s="159"/>
      <c r="Q380" s="160"/>
      <c r="R380" s="161"/>
      <c r="T380" s="12">
        <v>94</v>
      </c>
      <c r="U380" s="13" t="s">
        <v>1318</v>
      </c>
      <c r="V380" s="28">
        <v>96</v>
      </c>
      <c r="W380" s="29" t="s">
        <v>1311</v>
      </c>
      <c r="X380" s="41"/>
      <c r="Y380" s="41"/>
      <c r="Z380" s="41"/>
      <c r="AA380" s="41"/>
      <c r="AB380" s="41"/>
      <c r="AC380" s="41"/>
      <c r="AD380" s="41"/>
      <c r="AE380" s="829"/>
      <c r="AF380" s="12"/>
      <c r="AG380" s="13"/>
      <c r="AH380" s="28"/>
      <c r="AI380" s="29"/>
      <c r="AJ380" s="326"/>
      <c r="AL380" s="307">
        <f t="shared" si="13"/>
        <v>0</v>
      </c>
    </row>
    <row r="381" spans="1:38" ht="13.5" customHeight="1">
      <c r="A381" s="7">
        <v>375</v>
      </c>
      <c r="B381" s="324">
        <v>375</v>
      </c>
      <c r="C381" s="478"/>
      <c r="D381" s="232" t="e">
        <f t="shared" si="14"/>
        <v>#N/A</v>
      </c>
      <c r="E381" s="233" t="e">
        <f t="shared" si="15"/>
        <v>#N/A</v>
      </c>
      <c r="F381" s="233" t="e">
        <f t="shared" si="16"/>
        <v>#N/A</v>
      </c>
      <c r="G381" s="472"/>
      <c r="H381" s="471">
        <f t="shared" si="17"/>
        <v>0</v>
      </c>
      <c r="I381" s="166">
        <f t="shared" si="18"/>
        <v>0</v>
      </c>
      <c r="J381" s="171">
        <f t="shared" si="19"/>
        <v>0</v>
      </c>
      <c r="K381" s="9">
        <f t="shared" si="20"/>
        <v>0</v>
      </c>
      <c r="L381" s="172">
        <f t="shared" si="21"/>
        <v>0</v>
      </c>
      <c r="M381" s="163"/>
      <c r="N381" s="160"/>
      <c r="O381" s="161"/>
      <c r="P381" s="159"/>
      <c r="Q381" s="160"/>
      <c r="R381" s="161"/>
      <c r="T381" s="10">
        <v>94</v>
      </c>
      <c r="U381" s="11" t="s">
        <v>1311</v>
      </c>
      <c r="V381" s="31">
        <v>97</v>
      </c>
      <c r="W381" s="32" t="s">
        <v>1317</v>
      </c>
      <c r="X381" s="41"/>
      <c r="Y381" s="41"/>
      <c r="Z381" s="41"/>
      <c r="AA381" s="41"/>
      <c r="AB381" s="41"/>
      <c r="AC381" s="41"/>
      <c r="AD381" s="41"/>
      <c r="AE381" s="829"/>
      <c r="AF381" s="10"/>
      <c r="AG381" s="11"/>
      <c r="AH381" s="31"/>
      <c r="AI381" s="32"/>
      <c r="AJ381" s="326"/>
      <c r="AL381" s="307">
        <f t="shared" si="13"/>
        <v>0</v>
      </c>
    </row>
    <row r="382" spans="1:38" ht="13.5" customHeight="1">
      <c r="A382" s="6">
        <v>376</v>
      </c>
      <c r="B382" s="324">
        <v>376</v>
      </c>
      <c r="C382" s="480"/>
      <c r="D382" s="232" t="e">
        <f t="shared" si="14"/>
        <v>#N/A</v>
      </c>
      <c r="E382" s="233" t="e">
        <f t="shared" si="15"/>
        <v>#N/A</v>
      </c>
      <c r="F382" s="233" t="e">
        <f t="shared" si="16"/>
        <v>#N/A</v>
      </c>
      <c r="G382" s="472"/>
      <c r="H382" s="471">
        <f t="shared" si="17"/>
        <v>0</v>
      </c>
      <c r="I382" s="166">
        <f t="shared" si="18"/>
        <v>0</v>
      </c>
      <c r="J382" s="171">
        <f t="shared" si="19"/>
        <v>0</v>
      </c>
      <c r="K382" s="9">
        <f t="shared" si="20"/>
        <v>0</v>
      </c>
      <c r="L382" s="172">
        <f t="shared" si="21"/>
        <v>0</v>
      </c>
      <c r="M382" s="163"/>
      <c r="N382" s="160"/>
      <c r="O382" s="161"/>
      <c r="P382" s="159"/>
      <c r="Q382" s="160"/>
      <c r="R382" s="161"/>
      <c r="T382" s="18">
        <v>94</v>
      </c>
      <c r="U382" s="19" t="s">
        <v>1317</v>
      </c>
      <c r="V382" s="14">
        <v>98</v>
      </c>
      <c r="W382" s="15" t="s">
        <v>1323</v>
      </c>
      <c r="X382" s="41"/>
      <c r="Y382" s="41"/>
      <c r="Z382" s="41"/>
      <c r="AA382" s="41"/>
      <c r="AB382" s="41"/>
      <c r="AC382" s="41"/>
      <c r="AD382" s="41"/>
      <c r="AE382" s="830"/>
      <c r="AF382" s="18"/>
      <c r="AG382" s="19"/>
      <c r="AH382" s="14"/>
      <c r="AI382" s="15"/>
      <c r="AJ382" s="326"/>
      <c r="AL382" s="307">
        <f t="shared" si="13"/>
        <v>0</v>
      </c>
    </row>
    <row r="383" spans="1:38" ht="13.5" customHeight="1">
      <c r="A383" s="7">
        <v>377</v>
      </c>
      <c r="B383" s="324">
        <v>377</v>
      </c>
      <c r="C383" s="478"/>
      <c r="D383" s="232" t="e">
        <f t="shared" si="14"/>
        <v>#N/A</v>
      </c>
      <c r="E383" s="233" t="e">
        <f t="shared" si="15"/>
        <v>#N/A</v>
      </c>
      <c r="F383" s="233" t="e">
        <f t="shared" si="16"/>
        <v>#N/A</v>
      </c>
      <c r="G383" s="472"/>
      <c r="H383" s="471">
        <f t="shared" si="17"/>
        <v>0</v>
      </c>
      <c r="I383" s="166">
        <f t="shared" si="18"/>
        <v>0</v>
      </c>
      <c r="J383" s="171">
        <f t="shared" si="19"/>
        <v>0</v>
      </c>
      <c r="K383" s="9">
        <f t="shared" si="20"/>
        <v>0</v>
      </c>
      <c r="L383" s="172">
        <f t="shared" si="21"/>
        <v>0</v>
      </c>
      <c r="M383" s="163"/>
      <c r="N383" s="160"/>
      <c r="O383" s="161"/>
      <c r="P383" s="159"/>
      <c r="Q383" s="160"/>
      <c r="R383" s="161"/>
      <c r="T383" s="16">
        <v>95</v>
      </c>
      <c r="U383" s="17" t="s">
        <v>1323</v>
      </c>
      <c r="V383" s="16">
        <v>96</v>
      </c>
      <c r="W383" s="334" t="s">
        <v>1318</v>
      </c>
      <c r="X383" s="41"/>
      <c r="AE383" s="828">
        <v>95</v>
      </c>
      <c r="AF383" s="16"/>
      <c r="AG383" s="17"/>
      <c r="AH383" s="16"/>
      <c r="AI383" s="334"/>
      <c r="AJ383" s="326"/>
      <c r="AL383" s="307">
        <f t="shared" si="13"/>
        <v>0</v>
      </c>
    </row>
    <row r="384" spans="1:38" ht="13.5" customHeight="1">
      <c r="A384" s="7">
        <v>378</v>
      </c>
      <c r="B384" s="324">
        <v>378</v>
      </c>
      <c r="C384" s="480"/>
      <c r="D384" s="232" t="e">
        <f t="shared" si="14"/>
        <v>#N/A</v>
      </c>
      <c r="E384" s="233" t="e">
        <f t="shared" si="15"/>
        <v>#N/A</v>
      </c>
      <c r="F384" s="233" t="e">
        <f t="shared" si="16"/>
        <v>#N/A</v>
      </c>
      <c r="G384" s="472"/>
      <c r="H384" s="471">
        <f t="shared" si="17"/>
        <v>0</v>
      </c>
      <c r="I384" s="166">
        <f t="shared" si="18"/>
        <v>0</v>
      </c>
      <c r="J384" s="171">
        <f t="shared" si="19"/>
        <v>0</v>
      </c>
      <c r="K384" s="9">
        <f t="shared" si="20"/>
        <v>0</v>
      </c>
      <c r="L384" s="172">
        <f t="shared" si="21"/>
        <v>0</v>
      </c>
      <c r="M384" s="163"/>
      <c r="N384" s="160"/>
      <c r="O384" s="161"/>
      <c r="P384" s="159"/>
      <c r="Q384" s="160"/>
      <c r="R384" s="161"/>
      <c r="T384" s="12">
        <v>95</v>
      </c>
      <c r="U384" s="13" t="s">
        <v>1318</v>
      </c>
      <c r="V384" s="28">
        <v>97</v>
      </c>
      <c r="W384" s="29" t="s">
        <v>1311</v>
      </c>
      <c r="Y384" s="41"/>
      <c r="Z384" s="41"/>
      <c r="AA384" s="41"/>
      <c r="AB384" s="41"/>
      <c r="AC384" s="41"/>
      <c r="AD384" s="41"/>
      <c r="AE384" s="829"/>
      <c r="AF384" s="12"/>
      <c r="AG384" s="13"/>
      <c r="AH384" s="28"/>
      <c r="AI384" s="29"/>
      <c r="AJ384" s="326"/>
      <c r="AL384" s="307">
        <f t="shared" si="13"/>
        <v>0</v>
      </c>
    </row>
    <row r="385" spans="1:38" ht="13.5" customHeight="1">
      <c r="A385" s="6">
        <v>379</v>
      </c>
      <c r="B385" s="324">
        <v>379</v>
      </c>
      <c r="C385" s="478"/>
      <c r="D385" s="232" t="e">
        <f t="shared" si="14"/>
        <v>#N/A</v>
      </c>
      <c r="E385" s="233" t="e">
        <f t="shared" si="15"/>
        <v>#N/A</v>
      </c>
      <c r="F385" s="233" t="e">
        <f t="shared" si="16"/>
        <v>#N/A</v>
      </c>
      <c r="G385" s="472"/>
      <c r="H385" s="471">
        <f t="shared" si="17"/>
        <v>0</v>
      </c>
      <c r="I385" s="166">
        <f t="shared" si="18"/>
        <v>0</v>
      </c>
      <c r="J385" s="171">
        <f t="shared" si="19"/>
        <v>0</v>
      </c>
      <c r="K385" s="9">
        <f t="shared" si="20"/>
        <v>0</v>
      </c>
      <c r="L385" s="172">
        <f t="shared" si="21"/>
        <v>0</v>
      </c>
      <c r="M385" s="163"/>
      <c r="N385" s="160"/>
      <c r="O385" s="161"/>
      <c r="P385" s="159"/>
      <c r="Q385" s="160"/>
      <c r="R385" s="161"/>
      <c r="T385" s="10">
        <v>95</v>
      </c>
      <c r="U385" s="11" t="s">
        <v>1311</v>
      </c>
      <c r="V385" s="31">
        <v>98</v>
      </c>
      <c r="W385" s="32" t="s">
        <v>1317</v>
      </c>
      <c r="AE385" s="829"/>
      <c r="AF385" s="10"/>
      <c r="AG385" s="11"/>
      <c r="AH385" s="31"/>
      <c r="AI385" s="32"/>
      <c r="AJ385" s="326"/>
      <c r="AL385" s="307">
        <f t="shared" si="13"/>
        <v>0</v>
      </c>
    </row>
    <row r="386" spans="1:38" ht="13.5" customHeight="1">
      <c r="A386" s="7">
        <v>380</v>
      </c>
      <c r="B386" s="324">
        <v>380</v>
      </c>
      <c r="C386" s="477"/>
      <c r="D386" s="232" t="e">
        <f t="shared" si="14"/>
        <v>#N/A</v>
      </c>
      <c r="E386" s="233" t="e">
        <f t="shared" si="15"/>
        <v>#N/A</v>
      </c>
      <c r="F386" s="233" t="e">
        <f t="shared" si="16"/>
        <v>#N/A</v>
      </c>
      <c r="G386" s="472"/>
      <c r="H386" s="471">
        <f t="shared" si="17"/>
        <v>0</v>
      </c>
      <c r="I386" s="166">
        <f t="shared" si="18"/>
        <v>0</v>
      </c>
      <c r="J386" s="171">
        <f t="shared" si="19"/>
        <v>0</v>
      </c>
      <c r="K386" s="9">
        <f t="shared" si="20"/>
        <v>0</v>
      </c>
      <c r="L386" s="172">
        <f t="shared" si="21"/>
        <v>0</v>
      </c>
      <c r="M386" s="163"/>
      <c r="N386" s="160"/>
      <c r="O386" s="161"/>
      <c r="P386" s="159"/>
      <c r="Q386" s="160"/>
      <c r="R386" s="161"/>
      <c r="T386" s="18">
        <v>95</v>
      </c>
      <c r="U386" s="19" t="s">
        <v>1317</v>
      </c>
      <c r="V386" s="18">
        <v>99</v>
      </c>
      <c r="W386" s="30" t="s">
        <v>1323</v>
      </c>
      <c r="X386" s="41"/>
      <c r="AE386" s="830"/>
      <c r="AF386" s="18"/>
      <c r="AG386" s="19"/>
      <c r="AH386" s="18"/>
      <c r="AI386" s="30"/>
      <c r="AJ386" s="326"/>
      <c r="AL386" s="307">
        <f t="shared" si="13"/>
        <v>0</v>
      </c>
    </row>
    <row r="387" spans="1:38" ht="13.5" customHeight="1">
      <c r="A387" s="7">
        <v>381</v>
      </c>
      <c r="B387" s="324">
        <v>381</v>
      </c>
      <c r="C387" s="478"/>
      <c r="D387" s="232" t="e">
        <f t="shared" si="14"/>
        <v>#N/A</v>
      </c>
      <c r="E387" s="233" t="e">
        <f t="shared" si="15"/>
        <v>#N/A</v>
      </c>
      <c r="F387" s="233" t="e">
        <f t="shared" si="16"/>
        <v>#N/A</v>
      </c>
      <c r="G387" s="472"/>
      <c r="H387" s="471">
        <f t="shared" si="17"/>
        <v>0</v>
      </c>
      <c r="I387" s="166">
        <f t="shared" si="18"/>
        <v>0</v>
      </c>
      <c r="J387" s="171">
        <f t="shared" si="19"/>
        <v>0</v>
      </c>
      <c r="K387" s="9">
        <f t="shared" si="20"/>
        <v>0</v>
      </c>
      <c r="L387" s="172">
        <f t="shared" si="21"/>
        <v>0</v>
      </c>
      <c r="M387" s="163"/>
      <c r="N387" s="160"/>
      <c r="O387" s="161"/>
      <c r="P387" s="159"/>
      <c r="Q387" s="160"/>
      <c r="R387" s="161"/>
      <c r="T387" s="16">
        <v>96</v>
      </c>
      <c r="U387" s="17" t="s">
        <v>1323</v>
      </c>
      <c r="V387" s="16">
        <v>97</v>
      </c>
      <c r="W387" s="334" t="s">
        <v>1318</v>
      </c>
      <c r="X387" s="41"/>
      <c r="Y387" s="41"/>
      <c r="Z387" s="41"/>
      <c r="AA387" s="41"/>
      <c r="AB387" s="41"/>
      <c r="AC387" s="41"/>
      <c r="AD387" s="41"/>
      <c r="AE387" s="828">
        <v>96</v>
      </c>
      <c r="AF387" s="16"/>
      <c r="AG387" s="17"/>
      <c r="AH387" s="16"/>
      <c r="AI387" s="334"/>
      <c r="AJ387" s="326"/>
      <c r="AL387" s="307">
        <f t="shared" si="13"/>
        <v>0</v>
      </c>
    </row>
    <row r="388" spans="1:38" ht="13.5" customHeight="1">
      <c r="A388" s="6">
        <v>382</v>
      </c>
      <c r="B388" s="324">
        <v>382</v>
      </c>
      <c r="C388" s="480"/>
      <c r="D388" s="232" t="e">
        <f t="shared" si="14"/>
        <v>#N/A</v>
      </c>
      <c r="E388" s="233" t="e">
        <f t="shared" si="15"/>
        <v>#N/A</v>
      </c>
      <c r="F388" s="233" t="e">
        <f t="shared" si="16"/>
        <v>#N/A</v>
      </c>
      <c r="G388" s="472"/>
      <c r="H388" s="471">
        <f t="shared" si="17"/>
        <v>0</v>
      </c>
      <c r="I388" s="166">
        <f t="shared" si="18"/>
        <v>0</v>
      </c>
      <c r="J388" s="171">
        <f t="shared" si="19"/>
        <v>0</v>
      </c>
      <c r="K388" s="9">
        <f t="shared" si="20"/>
        <v>0</v>
      </c>
      <c r="L388" s="172">
        <f t="shared" si="21"/>
        <v>0</v>
      </c>
      <c r="M388" s="163"/>
      <c r="N388" s="160"/>
      <c r="O388" s="161"/>
      <c r="P388" s="159"/>
      <c r="Q388" s="160"/>
      <c r="R388" s="161"/>
      <c r="T388" s="12">
        <v>96</v>
      </c>
      <c r="U388" s="13" t="s">
        <v>1318</v>
      </c>
      <c r="V388" s="28">
        <v>98</v>
      </c>
      <c r="W388" s="29" t="s">
        <v>1311</v>
      </c>
      <c r="X388" s="41"/>
      <c r="AE388" s="829"/>
      <c r="AF388" s="12"/>
      <c r="AG388" s="13"/>
      <c r="AH388" s="28"/>
      <c r="AI388" s="29"/>
      <c r="AJ388" s="326"/>
      <c r="AL388" s="307">
        <f t="shared" si="13"/>
        <v>0</v>
      </c>
    </row>
    <row r="389" spans="1:38" ht="13.5" customHeight="1">
      <c r="A389" s="7">
        <v>383</v>
      </c>
      <c r="B389" s="324">
        <v>383</v>
      </c>
      <c r="C389" s="481"/>
      <c r="D389" s="232" t="e">
        <f t="shared" si="14"/>
        <v>#N/A</v>
      </c>
      <c r="E389" s="233" t="e">
        <f t="shared" si="15"/>
        <v>#N/A</v>
      </c>
      <c r="F389" s="233" t="e">
        <f t="shared" si="16"/>
        <v>#N/A</v>
      </c>
      <c r="G389" s="472"/>
      <c r="H389" s="471">
        <f t="shared" si="17"/>
        <v>0</v>
      </c>
      <c r="I389" s="166">
        <f t="shared" si="18"/>
        <v>0</v>
      </c>
      <c r="J389" s="171">
        <f t="shared" si="19"/>
        <v>0</v>
      </c>
      <c r="K389" s="9">
        <f t="shared" si="20"/>
        <v>0</v>
      </c>
      <c r="L389" s="172">
        <f t="shared" si="21"/>
        <v>0</v>
      </c>
      <c r="M389" s="163"/>
      <c r="N389" s="160"/>
      <c r="O389" s="161"/>
      <c r="P389" s="159"/>
      <c r="Q389" s="160"/>
      <c r="R389" s="161"/>
      <c r="T389" s="10">
        <v>96</v>
      </c>
      <c r="U389" s="11" t="s">
        <v>1311</v>
      </c>
      <c r="V389" s="31">
        <v>99</v>
      </c>
      <c r="W389" s="32" t="s">
        <v>1317</v>
      </c>
      <c r="X389" s="41"/>
      <c r="Y389" s="41"/>
      <c r="Z389" s="41"/>
      <c r="AA389" s="41"/>
      <c r="AB389" s="41"/>
      <c r="AC389" s="41"/>
      <c r="AD389" s="41"/>
      <c r="AE389" s="829"/>
      <c r="AF389" s="10"/>
      <c r="AG389" s="11"/>
      <c r="AH389" s="31"/>
      <c r="AI389" s="32"/>
      <c r="AJ389" s="326"/>
      <c r="AL389" s="307">
        <f t="shared" si="13"/>
        <v>0</v>
      </c>
    </row>
    <row r="390" spans="1:38" ht="13.5" customHeight="1">
      <c r="A390" s="7">
        <v>384</v>
      </c>
      <c r="B390" s="324">
        <v>384</v>
      </c>
      <c r="C390" s="483"/>
      <c r="D390" s="232" t="e">
        <f t="shared" si="14"/>
        <v>#N/A</v>
      </c>
      <c r="E390" s="233" t="e">
        <f t="shared" si="15"/>
        <v>#N/A</v>
      </c>
      <c r="F390" s="233" t="e">
        <f t="shared" si="16"/>
        <v>#N/A</v>
      </c>
      <c r="G390" s="472"/>
      <c r="H390" s="471">
        <f t="shared" si="17"/>
        <v>0</v>
      </c>
      <c r="I390" s="166">
        <f t="shared" si="18"/>
        <v>0</v>
      </c>
      <c r="J390" s="171">
        <f t="shared" si="19"/>
        <v>0</v>
      </c>
      <c r="K390" s="9">
        <f t="shared" si="20"/>
        <v>0</v>
      </c>
      <c r="L390" s="172">
        <f t="shared" si="21"/>
        <v>0</v>
      </c>
      <c r="M390" s="163"/>
      <c r="N390" s="160"/>
      <c r="O390" s="161"/>
      <c r="P390" s="159"/>
      <c r="Q390" s="160"/>
      <c r="R390" s="161"/>
      <c r="S390" s="41"/>
      <c r="T390" s="18">
        <v>96</v>
      </c>
      <c r="U390" s="19" t="s">
        <v>1317</v>
      </c>
      <c r="V390" s="14">
        <v>100</v>
      </c>
      <c r="W390" s="15" t="s">
        <v>1323</v>
      </c>
      <c r="X390" s="41"/>
      <c r="Y390" s="41"/>
      <c r="Z390" s="41"/>
      <c r="AA390" s="41"/>
      <c r="AB390" s="41"/>
      <c r="AC390" s="41"/>
      <c r="AD390" s="41"/>
      <c r="AE390" s="830"/>
      <c r="AF390" s="18"/>
      <c r="AG390" s="19"/>
      <c r="AH390" s="14"/>
      <c r="AI390" s="15"/>
      <c r="AJ390" s="326"/>
      <c r="AL390" s="307">
        <f t="shared" si="13"/>
        <v>0</v>
      </c>
    </row>
    <row r="391" spans="1:38" ht="13.5" customHeight="1">
      <c r="A391" s="6">
        <v>385</v>
      </c>
      <c r="B391" s="324">
        <v>385</v>
      </c>
      <c r="C391" s="478"/>
      <c r="D391" s="232" t="e">
        <f t="shared" ref="D391:D410" si="22">VLOOKUP(C391,$C$564:$I$2155,2,0)</f>
        <v>#N/A</v>
      </c>
      <c r="E391" s="233" t="e">
        <f t="shared" ref="E391:E410" si="23">VLOOKUP(C391,$C$564:$I$2155,3,0)</f>
        <v>#N/A</v>
      </c>
      <c r="F391" s="233" t="e">
        <f t="shared" ref="F391:F410" si="24">VLOOKUP(C391,$C$564:$I$2155,4,0)</f>
        <v>#N/A</v>
      </c>
      <c r="G391" s="472"/>
      <c r="H391" s="471">
        <f t="shared" ref="H391:H410" si="25">AL391</f>
        <v>0</v>
      </c>
      <c r="I391" s="166">
        <f>SUM(G391:H391)</f>
        <v>0</v>
      </c>
      <c r="J391" s="171">
        <f t="shared" ref="J391:J410" si="26">M391+P391</f>
        <v>0</v>
      </c>
      <c r="K391" s="9">
        <f t="shared" ref="K391:K410" si="27">N391+Q391</f>
        <v>0</v>
      </c>
      <c r="L391" s="172">
        <f t="shared" ref="L391:L410" si="28">O391+R391</f>
        <v>0</v>
      </c>
      <c r="M391" s="163"/>
      <c r="N391" s="160"/>
      <c r="O391" s="161"/>
      <c r="P391" s="159"/>
      <c r="Q391" s="160"/>
      <c r="R391" s="161"/>
      <c r="S391" s="41"/>
      <c r="T391" s="16">
        <v>97</v>
      </c>
      <c r="U391" s="17" t="s">
        <v>1323</v>
      </c>
      <c r="V391" s="16">
        <v>98</v>
      </c>
      <c r="W391" s="334" t="s">
        <v>1318</v>
      </c>
      <c r="X391" s="41"/>
      <c r="Y391" s="41"/>
      <c r="Z391" s="41"/>
      <c r="AA391" s="41"/>
      <c r="AB391" s="41"/>
      <c r="AC391" s="41"/>
      <c r="AD391" s="41"/>
      <c r="AE391" s="828">
        <v>97</v>
      </c>
      <c r="AF391" s="16"/>
      <c r="AG391" s="17"/>
      <c r="AH391" s="16"/>
      <c r="AI391" s="334"/>
      <c r="AJ391" s="326"/>
      <c r="AL391" s="307">
        <f t="shared" si="13"/>
        <v>0</v>
      </c>
    </row>
    <row r="392" spans="1:38" ht="13.5" customHeight="1">
      <c r="A392" s="7">
        <v>386</v>
      </c>
      <c r="B392" s="324">
        <v>386</v>
      </c>
      <c r="C392" s="480"/>
      <c r="D392" s="232" t="e">
        <f t="shared" si="22"/>
        <v>#N/A</v>
      </c>
      <c r="E392" s="233" t="e">
        <f t="shared" si="23"/>
        <v>#N/A</v>
      </c>
      <c r="F392" s="233" t="e">
        <f t="shared" si="24"/>
        <v>#N/A</v>
      </c>
      <c r="G392" s="472"/>
      <c r="H392" s="471">
        <f t="shared" si="25"/>
        <v>0</v>
      </c>
      <c r="I392" s="166">
        <f>SUM(G392:H392)</f>
        <v>0</v>
      </c>
      <c r="J392" s="171">
        <f t="shared" si="26"/>
        <v>0</v>
      </c>
      <c r="K392" s="9">
        <f t="shared" si="27"/>
        <v>0</v>
      </c>
      <c r="L392" s="172">
        <f t="shared" si="28"/>
        <v>0</v>
      </c>
      <c r="M392" s="163"/>
      <c r="N392" s="160"/>
      <c r="O392" s="161"/>
      <c r="P392" s="159"/>
      <c r="Q392" s="160"/>
      <c r="R392" s="161"/>
      <c r="S392" s="41"/>
      <c r="T392" s="12">
        <v>97</v>
      </c>
      <c r="U392" s="13" t="s">
        <v>1318</v>
      </c>
      <c r="V392" s="28">
        <v>99</v>
      </c>
      <c r="W392" s="29" t="s">
        <v>1311</v>
      </c>
      <c r="X392" s="41"/>
      <c r="AE392" s="829"/>
      <c r="AF392" s="12"/>
      <c r="AG392" s="13"/>
      <c r="AH392" s="28"/>
      <c r="AI392" s="29"/>
      <c r="AJ392" s="326"/>
      <c r="AL392" s="307">
        <f t="shared" si="13"/>
        <v>0</v>
      </c>
    </row>
    <row r="393" spans="1:38" ht="13.5" customHeight="1">
      <c r="A393" s="7">
        <v>387</v>
      </c>
      <c r="B393" s="324">
        <v>387</v>
      </c>
      <c r="C393" s="478"/>
      <c r="D393" s="232" t="e">
        <f t="shared" si="22"/>
        <v>#N/A</v>
      </c>
      <c r="E393" s="233" t="e">
        <f t="shared" si="23"/>
        <v>#N/A</v>
      </c>
      <c r="F393" s="233" t="e">
        <f t="shared" si="24"/>
        <v>#N/A</v>
      </c>
      <c r="G393" s="472"/>
      <c r="H393" s="471">
        <f t="shared" si="25"/>
        <v>0</v>
      </c>
      <c r="I393" s="166">
        <f t="shared" ref="I393:I434" si="29">SUM(G393:H393)</f>
        <v>0</v>
      </c>
      <c r="J393" s="171">
        <f t="shared" si="26"/>
        <v>0</v>
      </c>
      <c r="K393" s="9">
        <f t="shared" si="27"/>
        <v>0</v>
      </c>
      <c r="L393" s="172">
        <f t="shared" si="28"/>
        <v>0</v>
      </c>
      <c r="M393" s="163"/>
      <c r="N393" s="160"/>
      <c r="O393" s="161"/>
      <c r="P393" s="159"/>
      <c r="Q393" s="160"/>
      <c r="R393" s="161"/>
      <c r="S393" s="41"/>
      <c r="T393" s="10">
        <v>97</v>
      </c>
      <c r="U393" s="11" t="s">
        <v>1311</v>
      </c>
      <c r="V393" s="31">
        <v>100</v>
      </c>
      <c r="W393" s="32" t="s">
        <v>1317</v>
      </c>
      <c r="AE393" s="829"/>
      <c r="AF393" s="10"/>
      <c r="AG393" s="11"/>
      <c r="AH393" s="31"/>
      <c r="AI393" s="32"/>
      <c r="AJ393" s="326"/>
      <c r="AL393" s="307">
        <f t="shared" ref="AL393:AL456" si="30">IF(J393&gt;=1,VLOOKUP(J393,$AM$7:$AQ$81,5),0)</f>
        <v>0</v>
      </c>
    </row>
    <row r="394" spans="1:38" ht="13.5" customHeight="1">
      <c r="A394" s="6">
        <v>388</v>
      </c>
      <c r="B394" s="324">
        <v>388</v>
      </c>
      <c r="C394" s="483"/>
      <c r="D394" s="232" t="e">
        <f t="shared" si="22"/>
        <v>#N/A</v>
      </c>
      <c r="E394" s="233" t="e">
        <f t="shared" si="23"/>
        <v>#N/A</v>
      </c>
      <c r="F394" s="233" t="e">
        <f t="shared" si="24"/>
        <v>#N/A</v>
      </c>
      <c r="G394" s="472"/>
      <c r="H394" s="471">
        <f t="shared" si="25"/>
        <v>0</v>
      </c>
      <c r="I394" s="166">
        <f t="shared" si="29"/>
        <v>0</v>
      </c>
      <c r="J394" s="171">
        <f t="shared" si="26"/>
        <v>0</v>
      </c>
      <c r="K394" s="9">
        <f t="shared" si="27"/>
        <v>0</v>
      </c>
      <c r="L394" s="172">
        <f t="shared" si="28"/>
        <v>0</v>
      </c>
      <c r="M394" s="163"/>
      <c r="N394" s="160"/>
      <c r="O394" s="161"/>
      <c r="P394" s="159"/>
      <c r="Q394" s="160"/>
      <c r="R394" s="161"/>
      <c r="T394" s="18">
        <v>97</v>
      </c>
      <c r="U394" s="19" t="s">
        <v>1317</v>
      </c>
      <c r="V394" s="18">
        <v>101</v>
      </c>
      <c r="W394" s="30" t="s">
        <v>1323</v>
      </c>
      <c r="X394" s="41"/>
      <c r="Y394" s="41"/>
      <c r="Z394" s="41"/>
      <c r="AA394" s="41"/>
      <c r="AB394" s="41"/>
      <c r="AC394" s="41"/>
      <c r="AD394" s="41"/>
      <c r="AE394" s="830"/>
      <c r="AF394" s="18"/>
      <c r="AG394" s="19"/>
      <c r="AH394" s="18"/>
      <c r="AI394" s="30"/>
      <c r="AJ394" s="326"/>
      <c r="AL394" s="307">
        <f t="shared" si="30"/>
        <v>0</v>
      </c>
    </row>
    <row r="395" spans="1:38" ht="13.5" customHeight="1">
      <c r="A395" s="7">
        <v>389</v>
      </c>
      <c r="B395" s="324">
        <v>389</v>
      </c>
      <c r="C395" s="478"/>
      <c r="D395" s="232" t="e">
        <f t="shared" si="22"/>
        <v>#N/A</v>
      </c>
      <c r="E395" s="233" t="e">
        <f t="shared" si="23"/>
        <v>#N/A</v>
      </c>
      <c r="F395" s="233" t="e">
        <f t="shared" si="24"/>
        <v>#N/A</v>
      </c>
      <c r="G395" s="472"/>
      <c r="H395" s="471">
        <f t="shared" si="25"/>
        <v>0</v>
      </c>
      <c r="I395" s="166">
        <f t="shared" si="29"/>
        <v>0</v>
      </c>
      <c r="J395" s="171">
        <f t="shared" si="26"/>
        <v>0</v>
      </c>
      <c r="K395" s="9">
        <f t="shared" si="27"/>
        <v>0</v>
      </c>
      <c r="L395" s="172">
        <f t="shared" si="28"/>
        <v>0</v>
      </c>
      <c r="M395" s="163"/>
      <c r="N395" s="160"/>
      <c r="O395" s="161"/>
      <c r="P395" s="159"/>
      <c r="Q395" s="160"/>
      <c r="R395" s="161"/>
      <c r="T395" s="16">
        <v>98</v>
      </c>
      <c r="U395" s="17" t="s">
        <v>1323</v>
      </c>
      <c r="V395" s="16">
        <v>99</v>
      </c>
      <c r="W395" s="334" t="s">
        <v>1318</v>
      </c>
      <c r="Y395" s="41"/>
      <c r="Z395" s="41"/>
      <c r="AA395" s="41"/>
      <c r="AB395" s="41"/>
      <c r="AC395" s="41"/>
      <c r="AD395" s="41"/>
      <c r="AE395" s="828">
        <v>98</v>
      </c>
      <c r="AF395" s="16"/>
      <c r="AG395" s="17"/>
      <c r="AH395" s="16"/>
      <c r="AI395" s="334"/>
      <c r="AJ395" s="326"/>
      <c r="AL395" s="307">
        <f t="shared" si="30"/>
        <v>0</v>
      </c>
    </row>
    <row r="396" spans="1:38" ht="13.5" customHeight="1">
      <c r="A396" s="7">
        <v>390</v>
      </c>
      <c r="B396" s="324">
        <v>390</v>
      </c>
      <c r="C396" s="480"/>
      <c r="D396" s="232" t="e">
        <f t="shared" si="22"/>
        <v>#N/A</v>
      </c>
      <c r="E396" s="233" t="e">
        <f t="shared" si="23"/>
        <v>#N/A</v>
      </c>
      <c r="F396" s="233" t="e">
        <f t="shared" si="24"/>
        <v>#N/A</v>
      </c>
      <c r="G396" s="472"/>
      <c r="H396" s="471">
        <f t="shared" si="25"/>
        <v>0</v>
      </c>
      <c r="I396" s="166">
        <f t="shared" si="29"/>
        <v>0</v>
      </c>
      <c r="J396" s="171">
        <f t="shared" si="26"/>
        <v>0</v>
      </c>
      <c r="K396" s="9">
        <f t="shared" si="27"/>
        <v>0</v>
      </c>
      <c r="L396" s="172">
        <f t="shared" si="28"/>
        <v>0</v>
      </c>
      <c r="M396" s="163"/>
      <c r="N396" s="160"/>
      <c r="O396" s="161"/>
      <c r="P396" s="159"/>
      <c r="Q396" s="160"/>
      <c r="R396" s="161"/>
      <c r="S396" s="41"/>
      <c r="T396" s="12">
        <v>98</v>
      </c>
      <c r="U396" s="13" t="s">
        <v>1318</v>
      </c>
      <c r="V396" s="28">
        <v>100</v>
      </c>
      <c r="W396" s="29" t="s">
        <v>1311</v>
      </c>
      <c r="Y396" s="41"/>
      <c r="Z396" s="41"/>
      <c r="AA396" s="41"/>
      <c r="AB396" s="41"/>
      <c r="AC396" s="41"/>
      <c r="AD396" s="41"/>
      <c r="AE396" s="829"/>
      <c r="AF396" s="12"/>
      <c r="AG396" s="13"/>
      <c r="AH396" s="28"/>
      <c r="AI396" s="29"/>
      <c r="AJ396" s="326"/>
      <c r="AL396" s="307">
        <f t="shared" si="30"/>
        <v>0</v>
      </c>
    </row>
    <row r="397" spans="1:38" ht="13.5" customHeight="1">
      <c r="A397" s="6">
        <v>391</v>
      </c>
      <c r="B397" s="324">
        <v>391</v>
      </c>
      <c r="C397" s="478"/>
      <c r="D397" s="232" t="e">
        <f t="shared" si="22"/>
        <v>#N/A</v>
      </c>
      <c r="E397" s="233" t="e">
        <f t="shared" si="23"/>
        <v>#N/A</v>
      </c>
      <c r="F397" s="233" t="e">
        <f t="shared" si="24"/>
        <v>#N/A</v>
      </c>
      <c r="G397" s="472"/>
      <c r="H397" s="471">
        <f t="shared" si="25"/>
        <v>0</v>
      </c>
      <c r="I397" s="166">
        <f t="shared" si="29"/>
        <v>0</v>
      </c>
      <c r="J397" s="171">
        <f t="shared" si="26"/>
        <v>0</v>
      </c>
      <c r="K397" s="9">
        <f t="shared" si="27"/>
        <v>0</v>
      </c>
      <c r="L397" s="172">
        <f t="shared" si="28"/>
        <v>0</v>
      </c>
      <c r="M397" s="163"/>
      <c r="N397" s="160"/>
      <c r="O397" s="161"/>
      <c r="P397" s="159"/>
      <c r="Q397" s="160"/>
      <c r="R397" s="161"/>
      <c r="T397" s="10">
        <v>98</v>
      </c>
      <c r="U397" s="11" t="s">
        <v>1311</v>
      </c>
      <c r="V397" s="31">
        <v>101</v>
      </c>
      <c r="W397" s="32" t="s">
        <v>1317</v>
      </c>
      <c r="X397" s="41"/>
      <c r="Y397" s="41"/>
      <c r="Z397" s="41"/>
      <c r="AA397" s="41"/>
      <c r="AB397" s="41"/>
      <c r="AC397" s="41"/>
      <c r="AD397" s="41"/>
      <c r="AE397" s="829"/>
      <c r="AF397" s="10"/>
      <c r="AG397" s="11"/>
      <c r="AH397" s="31"/>
      <c r="AI397" s="32"/>
      <c r="AJ397" s="326"/>
      <c r="AL397" s="307">
        <f t="shared" si="30"/>
        <v>0</v>
      </c>
    </row>
    <row r="398" spans="1:38" ht="13.5" customHeight="1">
      <c r="A398" s="7">
        <v>392</v>
      </c>
      <c r="B398" s="324">
        <v>392</v>
      </c>
      <c r="C398" s="483"/>
      <c r="D398" s="232" t="e">
        <f t="shared" si="22"/>
        <v>#N/A</v>
      </c>
      <c r="E398" s="233" t="e">
        <f t="shared" si="23"/>
        <v>#N/A</v>
      </c>
      <c r="F398" s="233" t="e">
        <f t="shared" si="24"/>
        <v>#N/A</v>
      </c>
      <c r="G398" s="472"/>
      <c r="H398" s="471">
        <f t="shared" si="25"/>
        <v>0</v>
      </c>
      <c r="I398" s="166">
        <f t="shared" si="29"/>
        <v>0</v>
      </c>
      <c r="J398" s="171">
        <f t="shared" si="26"/>
        <v>0</v>
      </c>
      <c r="K398" s="9">
        <f t="shared" si="27"/>
        <v>0</v>
      </c>
      <c r="L398" s="172">
        <f t="shared" si="28"/>
        <v>0</v>
      </c>
      <c r="M398" s="163"/>
      <c r="N398" s="160"/>
      <c r="O398" s="161"/>
      <c r="P398" s="159"/>
      <c r="Q398" s="160"/>
      <c r="R398" s="161"/>
      <c r="T398" s="18">
        <v>98</v>
      </c>
      <c r="U398" s="19" t="s">
        <v>1317</v>
      </c>
      <c r="V398" s="18">
        <v>102</v>
      </c>
      <c r="W398" s="30" t="s">
        <v>1323</v>
      </c>
      <c r="AE398" s="830"/>
      <c r="AF398" s="18"/>
      <c r="AG398" s="19"/>
      <c r="AH398" s="14"/>
      <c r="AI398" s="15"/>
      <c r="AJ398" s="326"/>
      <c r="AL398" s="307">
        <f t="shared" si="30"/>
        <v>0</v>
      </c>
    </row>
    <row r="399" spans="1:38" ht="13.5" customHeight="1">
      <c r="A399" s="7">
        <v>393</v>
      </c>
      <c r="B399" s="324">
        <v>393</v>
      </c>
      <c r="C399" s="478"/>
      <c r="D399" s="232" t="e">
        <f t="shared" si="22"/>
        <v>#N/A</v>
      </c>
      <c r="E399" s="233" t="e">
        <f t="shared" si="23"/>
        <v>#N/A</v>
      </c>
      <c r="F399" s="233" t="e">
        <f t="shared" si="24"/>
        <v>#N/A</v>
      </c>
      <c r="G399" s="472"/>
      <c r="H399" s="471">
        <f t="shared" si="25"/>
        <v>0</v>
      </c>
      <c r="I399" s="166">
        <f t="shared" si="29"/>
        <v>0</v>
      </c>
      <c r="J399" s="171">
        <f t="shared" si="26"/>
        <v>0</v>
      </c>
      <c r="K399" s="9">
        <f t="shared" si="27"/>
        <v>0</v>
      </c>
      <c r="L399" s="172">
        <f t="shared" si="28"/>
        <v>0</v>
      </c>
      <c r="M399" s="163"/>
      <c r="N399" s="160"/>
      <c r="O399" s="161"/>
      <c r="P399" s="159"/>
      <c r="Q399" s="160"/>
      <c r="R399" s="161"/>
      <c r="S399" s="41"/>
      <c r="T399" s="16">
        <v>99</v>
      </c>
      <c r="U399" s="17" t="s">
        <v>1323</v>
      </c>
      <c r="V399" s="16">
        <v>100</v>
      </c>
      <c r="W399" s="334" t="s">
        <v>1318</v>
      </c>
      <c r="X399" s="41"/>
      <c r="AE399" s="828">
        <v>99</v>
      </c>
      <c r="AF399" s="16"/>
      <c r="AG399" s="17"/>
      <c r="AH399" s="16"/>
      <c r="AI399" s="334"/>
      <c r="AJ399" s="326"/>
      <c r="AL399" s="307">
        <f t="shared" si="30"/>
        <v>0</v>
      </c>
    </row>
    <row r="400" spans="1:38" ht="13.5" customHeight="1">
      <c r="A400" s="6">
        <v>394</v>
      </c>
      <c r="B400" s="324">
        <v>394</v>
      </c>
      <c r="C400" s="479"/>
      <c r="D400" s="232" t="e">
        <f t="shared" si="22"/>
        <v>#N/A</v>
      </c>
      <c r="E400" s="233" t="e">
        <f t="shared" si="23"/>
        <v>#N/A</v>
      </c>
      <c r="F400" s="233" t="e">
        <f t="shared" si="24"/>
        <v>#N/A</v>
      </c>
      <c r="G400" s="472"/>
      <c r="H400" s="471">
        <f t="shared" si="25"/>
        <v>0</v>
      </c>
      <c r="I400" s="166">
        <f t="shared" si="29"/>
        <v>0</v>
      </c>
      <c r="J400" s="171">
        <f t="shared" si="26"/>
        <v>0</v>
      </c>
      <c r="K400" s="9">
        <f t="shared" si="27"/>
        <v>0</v>
      </c>
      <c r="L400" s="172">
        <f t="shared" si="28"/>
        <v>0</v>
      </c>
      <c r="M400" s="163"/>
      <c r="N400" s="160"/>
      <c r="O400" s="161"/>
      <c r="P400" s="159"/>
      <c r="Q400" s="160"/>
      <c r="R400" s="161"/>
      <c r="S400" s="41"/>
      <c r="T400" s="12">
        <v>99</v>
      </c>
      <c r="U400" s="13" t="s">
        <v>1318</v>
      </c>
      <c r="V400" s="28">
        <v>101</v>
      </c>
      <c r="W400" s="29" t="s">
        <v>1311</v>
      </c>
      <c r="X400" s="41"/>
      <c r="AE400" s="829"/>
      <c r="AF400" s="12"/>
      <c r="AG400" s="13"/>
      <c r="AH400" s="28"/>
      <c r="AI400" s="29"/>
      <c r="AJ400" s="326"/>
      <c r="AL400" s="307">
        <f t="shared" si="30"/>
        <v>0</v>
      </c>
    </row>
    <row r="401" spans="1:38" ht="13.5" customHeight="1">
      <c r="A401" s="7">
        <v>395</v>
      </c>
      <c r="B401" s="324">
        <v>395</v>
      </c>
      <c r="C401" s="477"/>
      <c r="D401" s="232" t="e">
        <f t="shared" si="22"/>
        <v>#N/A</v>
      </c>
      <c r="E401" s="233" t="e">
        <f t="shared" si="23"/>
        <v>#N/A</v>
      </c>
      <c r="F401" s="233" t="e">
        <f t="shared" si="24"/>
        <v>#N/A</v>
      </c>
      <c r="G401" s="472"/>
      <c r="H401" s="471">
        <f t="shared" si="25"/>
        <v>0</v>
      </c>
      <c r="I401" s="166">
        <f t="shared" si="29"/>
        <v>0</v>
      </c>
      <c r="J401" s="171">
        <f t="shared" si="26"/>
        <v>0</v>
      </c>
      <c r="K401" s="9">
        <f t="shared" si="27"/>
        <v>0</v>
      </c>
      <c r="L401" s="172">
        <f t="shared" si="28"/>
        <v>0</v>
      </c>
      <c r="M401" s="163"/>
      <c r="N401" s="160"/>
      <c r="O401" s="161"/>
      <c r="P401" s="159"/>
      <c r="Q401" s="160"/>
      <c r="R401" s="161"/>
      <c r="S401" s="41"/>
      <c r="T401" s="10">
        <v>99</v>
      </c>
      <c r="U401" s="11" t="s">
        <v>1311</v>
      </c>
      <c r="V401" s="31">
        <v>102</v>
      </c>
      <c r="W401" s="32" t="s">
        <v>1317</v>
      </c>
      <c r="X401" s="41"/>
      <c r="Y401" s="41"/>
      <c r="Z401" s="41"/>
      <c r="AA401" s="41"/>
      <c r="AB401" s="41"/>
      <c r="AC401" s="41"/>
      <c r="AD401" s="41"/>
      <c r="AE401" s="829"/>
      <c r="AF401" s="10"/>
      <c r="AG401" s="11"/>
      <c r="AH401" s="31"/>
      <c r="AI401" s="32"/>
      <c r="AJ401" s="326"/>
      <c r="AL401" s="307">
        <f t="shared" si="30"/>
        <v>0</v>
      </c>
    </row>
    <row r="402" spans="1:38" ht="13.5" customHeight="1">
      <c r="A402" s="7">
        <v>396</v>
      </c>
      <c r="B402" s="324">
        <v>396</v>
      </c>
      <c r="C402" s="478"/>
      <c r="D402" s="232" t="e">
        <f t="shared" si="22"/>
        <v>#N/A</v>
      </c>
      <c r="E402" s="233" t="e">
        <f t="shared" si="23"/>
        <v>#N/A</v>
      </c>
      <c r="F402" s="233" t="e">
        <f t="shared" si="24"/>
        <v>#N/A</v>
      </c>
      <c r="G402" s="472"/>
      <c r="H402" s="471">
        <f t="shared" si="25"/>
        <v>0</v>
      </c>
      <c r="I402" s="166">
        <f t="shared" si="29"/>
        <v>0</v>
      </c>
      <c r="J402" s="171">
        <f t="shared" si="26"/>
        <v>0</v>
      </c>
      <c r="K402" s="9">
        <f t="shared" si="27"/>
        <v>0</v>
      </c>
      <c r="L402" s="172">
        <f t="shared" si="28"/>
        <v>0</v>
      </c>
      <c r="M402" s="163"/>
      <c r="N402" s="160"/>
      <c r="O402" s="161"/>
      <c r="P402" s="159"/>
      <c r="Q402" s="160"/>
      <c r="R402" s="161"/>
      <c r="S402" s="41"/>
      <c r="T402" s="18">
        <v>99</v>
      </c>
      <c r="U402" s="19" t="s">
        <v>1317</v>
      </c>
      <c r="V402" s="18">
        <v>103</v>
      </c>
      <c r="W402" s="30" t="s">
        <v>1323</v>
      </c>
      <c r="X402" s="341"/>
      <c r="Y402" s="41"/>
      <c r="Z402" s="41"/>
      <c r="AA402" s="41"/>
      <c r="AB402" s="41"/>
      <c r="AC402" s="41"/>
      <c r="AD402" s="41"/>
      <c r="AE402" s="830"/>
      <c r="AF402" s="18"/>
      <c r="AG402" s="19"/>
      <c r="AH402" s="18"/>
      <c r="AI402" s="30"/>
      <c r="AJ402" s="326"/>
      <c r="AL402" s="307">
        <f t="shared" si="30"/>
        <v>0</v>
      </c>
    </row>
    <row r="403" spans="1:38" ht="13.5" customHeight="1">
      <c r="A403" s="6">
        <v>397</v>
      </c>
      <c r="B403" s="324">
        <v>397</v>
      </c>
      <c r="C403" s="478"/>
      <c r="D403" s="232" t="e">
        <f t="shared" si="22"/>
        <v>#N/A</v>
      </c>
      <c r="E403" s="233" t="e">
        <f t="shared" si="23"/>
        <v>#N/A</v>
      </c>
      <c r="F403" s="233" t="e">
        <f t="shared" si="24"/>
        <v>#N/A</v>
      </c>
      <c r="G403" s="472"/>
      <c r="H403" s="471">
        <f t="shared" si="25"/>
        <v>0</v>
      </c>
      <c r="I403" s="166">
        <f t="shared" si="29"/>
        <v>0</v>
      </c>
      <c r="J403" s="171">
        <f t="shared" si="26"/>
        <v>0</v>
      </c>
      <c r="K403" s="9">
        <f t="shared" si="27"/>
        <v>0</v>
      </c>
      <c r="L403" s="172">
        <f t="shared" si="28"/>
        <v>0</v>
      </c>
      <c r="M403" s="163"/>
      <c r="N403" s="160"/>
      <c r="O403" s="161"/>
      <c r="P403" s="159"/>
      <c r="Q403" s="160"/>
      <c r="R403" s="161"/>
      <c r="S403" s="41"/>
      <c r="T403" s="16">
        <v>100</v>
      </c>
      <c r="U403" s="17" t="s">
        <v>1323</v>
      </c>
      <c r="V403" s="16">
        <v>101</v>
      </c>
      <c r="W403" s="334" t="s">
        <v>1318</v>
      </c>
      <c r="X403" s="41"/>
      <c r="Y403" s="41"/>
      <c r="Z403" s="41"/>
      <c r="AA403" s="41"/>
      <c r="AB403" s="41"/>
      <c r="AC403" s="41"/>
      <c r="AD403" s="41"/>
      <c r="AE403" s="828">
        <v>100</v>
      </c>
      <c r="AF403" s="16"/>
      <c r="AG403" s="17"/>
      <c r="AH403" s="16"/>
      <c r="AI403" s="334"/>
      <c r="AJ403" s="326"/>
      <c r="AL403" s="307">
        <f t="shared" si="30"/>
        <v>0</v>
      </c>
    </row>
    <row r="404" spans="1:38" ht="13.5" customHeight="1">
      <c r="A404" s="7">
        <v>398</v>
      </c>
      <c r="B404" s="324">
        <v>398</v>
      </c>
      <c r="C404" s="479"/>
      <c r="D404" s="232" t="e">
        <f t="shared" si="22"/>
        <v>#N/A</v>
      </c>
      <c r="E404" s="233" t="e">
        <f t="shared" si="23"/>
        <v>#N/A</v>
      </c>
      <c r="F404" s="233" t="e">
        <f t="shared" si="24"/>
        <v>#N/A</v>
      </c>
      <c r="G404" s="472"/>
      <c r="H404" s="471">
        <f t="shared" si="25"/>
        <v>0</v>
      </c>
      <c r="I404" s="166">
        <f t="shared" si="29"/>
        <v>0</v>
      </c>
      <c r="J404" s="171">
        <f t="shared" si="26"/>
        <v>0</v>
      </c>
      <c r="K404" s="9">
        <f t="shared" si="27"/>
        <v>0</v>
      </c>
      <c r="L404" s="172">
        <f t="shared" si="28"/>
        <v>0</v>
      </c>
      <c r="M404" s="163"/>
      <c r="N404" s="160"/>
      <c r="O404" s="161"/>
      <c r="P404" s="159"/>
      <c r="Q404" s="160"/>
      <c r="R404" s="161"/>
      <c r="T404" s="12">
        <v>100</v>
      </c>
      <c r="U404" s="13" t="s">
        <v>1318</v>
      </c>
      <c r="V404" s="28">
        <v>102</v>
      </c>
      <c r="W404" s="29" t="s">
        <v>1311</v>
      </c>
      <c r="X404" s="41"/>
      <c r="AE404" s="829"/>
      <c r="AF404" s="12"/>
      <c r="AG404" s="13"/>
      <c r="AH404" s="28"/>
      <c r="AI404" s="29"/>
      <c r="AJ404" s="326"/>
      <c r="AL404" s="307">
        <f t="shared" si="30"/>
        <v>0</v>
      </c>
    </row>
    <row r="405" spans="1:38" ht="13.5" customHeight="1">
      <c r="A405" s="7">
        <v>399</v>
      </c>
      <c r="B405" s="324">
        <v>399</v>
      </c>
      <c r="C405" s="482"/>
      <c r="D405" s="232" t="e">
        <f t="shared" si="22"/>
        <v>#N/A</v>
      </c>
      <c r="E405" s="233" t="e">
        <f t="shared" si="23"/>
        <v>#N/A</v>
      </c>
      <c r="F405" s="233" t="e">
        <f t="shared" si="24"/>
        <v>#N/A</v>
      </c>
      <c r="G405" s="472"/>
      <c r="H405" s="471">
        <f t="shared" si="25"/>
        <v>0</v>
      </c>
      <c r="I405" s="166">
        <f t="shared" si="29"/>
        <v>0</v>
      </c>
      <c r="J405" s="171">
        <f t="shared" si="26"/>
        <v>0</v>
      </c>
      <c r="K405" s="9">
        <f t="shared" si="27"/>
        <v>0</v>
      </c>
      <c r="L405" s="172">
        <f t="shared" si="28"/>
        <v>0</v>
      </c>
      <c r="M405" s="163"/>
      <c r="N405" s="160"/>
      <c r="O405" s="161"/>
      <c r="P405" s="159"/>
      <c r="Q405" s="160"/>
      <c r="R405" s="161"/>
      <c r="T405" s="10">
        <v>100</v>
      </c>
      <c r="U405" s="11" t="s">
        <v>1311</v>
      </c>
      <c r="V405" s="31">
        <v>103</v>
      </c>
      <c r="W405" s="32" t="s">
        <v>1317</v>
      </c>
      <c r="X405" s="41"/>
      <c r="Y405" s="41"/>
      <c r="Z405" s="41"/>
      <c r="AA405" s="41"/>
      <c r="AB405" s="41"/>
      <c r="AC405" s="41"/>
      <c r="AD405" s="41"/>
      <c r="AE405" s="829"/>
      <c r="AF405" s="10"/>
      <c r="AG405" s="11"/>
      <c r="AH405" s="31"/>
      <c r="AI405" s="32"/>
      <c r="AJ405" s="326"/>
      <c r="AL405" s="307">
        <f t="shared" si="30"/>
        <v>0</v>
      </c>
    </row>
    <row r="406" spans="1:38" ht="13.5" customHeight="1">
      <c r="A406" s="6">
        <v>400</v>
      </c>
      <c r="B406" s="324">
        <v>400</v>
      </c>
      <c r="C406" s="478"/>
      <c r="D406" s="232" t="e">
        <f t="shared" si="22"/>
        <v>#N/A</v>
      </c>
      <c r="E406" s="233" t="e">
        <f t="shared" si="23"/>
        <v>#N/A</v>
      </c>
      <c r="F406" s="233" t="e">
        <f t="shared" si="24"/>
        <v>#N/A</v>
      </c>
      <c r="G406" s="472"/>
      <c r="H406" s="471">
        <f t="shared" si="25"/>
        <v>0</v>
      </c>
      <c r="I406" s="166">
        <f t="shared" si="29"/>
        <v>0</v>
      </c>
      <c r="J406" s="171">
        <f t="shared" si="26"/>
        <v>0</v>
      </c>
      <c r="K406" s="9">
        <f t="shared" si="27"/>
        <v>0</v>
      </c>
      <c r="L406" s="172">
        <f t="shared" si="28"/>
        <v>0</v>
      </c>
      <c r="M406" s="163"/>
      <c r="N406" s="160"/>
      <c r="O406" s="161"/>
      <c r="P406" s="159"/>
      <c r="Q406" s="160"/>
      <c r="R406" s="161"/>
      <c r="S406" s="41"/>
      <c r="T406" s="18">
        <v>100</v>
      </c>
      <c r="U406" s="19" t="s">
        <v>1317</v>
      </c>
      <c r="V406" s="14">
        <v>104</v>
      </c>
      <c r="W406" s="15" t="s">
        <v>1323</v>
      </c>
      <c r="Y406" s="41"/>
      <c r="Z406" s="41"/>
      <c r="AA406" s="41"/>
      <c r="AB406" s="41"/>
      <c r="AC406" s="41"/>
      <c r="AD406" s="41"/>
      <c r="AE406" s="830"/>
      <c r="AF406" s="18"/>
      <c r="AG406" s="19"/>
      <c r="AH406" s="14"/>
      <c r="AI406" s="15"/>
      <c r="AJ406" s="326"/>
      <c r="AL406" s="307">
        <f t="shared" si="30"/>
        <v>0</v>
      </c>
    </row>
    <row r="407" spans="1:38" ht="13.5" customHeight="1">
      <c r="A407" s="7">
        <v>401</v>
      </c>
      <c r="B407" s="324">
        <v>401</v>
      </c>
      <c r="C407" s="478"/>
      <c r="D407" s="232" t="e">
        <f t="shared" si="22"/>
        <v>#N/A</v>
      </c>
      <c r="E407" s="233" t="e">
        <f t="shared" si="23"/>
        <v>#N/A</v>
      </c>
      <c r="F407" s="233" t="e">
        <f t="shared" si="24"/>
        <v>#N/A</v>
      </c>
      <c r="G407" s="472"/>
      <c r="H407" s="471">
        <f t="shared" si="25"/>
        <v>0</v>
      </c>
      <c r="I407" s="166">
        <f t="shared" si="29"/>
        <v>0</v>
      </c>
      <c r="J407" s="171">
        <f t="shared" si="26"/>
        <v>0</v>
      </c>
      <c r="K407" s="9">
        <f t="shared" si="27"/>
        <v>0</v>
      </c>
      <c r="L407" s="172">
        <f t="shared" si="28"/>
        <v>0</v>
      </c>
      <c r="M407" s="163"/>
      <c r="N407" s="160"/>
      <c r="O407" s="161"/>
      <c r="P407" s="159"/>
      <c r="Q407" s="160"/>
      <c r="R407" s="161"/>
      <c r="S407" s="41"/>
      <c r="T407" s="16">
        <v>101</v>
      </c>
      <c r="U407" s="17" t="s">
        <v>1323</v>
      </c>
      <c r="V407" s="16">
        <v>102</v>
      </c>
      <c r="W407" s="334" t="s">
        <v>1318</v>
      </c>
      <c r="Y407" s="41"/>
      <c r="Z407" s="41"/>
      <c r="AA407" s="41"/>
      <c r="AB407" s="41"/>
      <c r="AC407" s="41"/>
      <c r="AD407" s="41"/>
      <c r="AE407" s="828">
        <v>101</v>
      </c>
      <c r="AF407" s="16"/>
      <c r="AG407" s="17"/>
      <c r="AH407" s="16"/>
      <c r="AI407" s="334"/>
      <c r="AJ407" s="326"/>
      <c r="AL407" s="307">
        <f t="shared" si="30"/>
        <v>0</v>
      </c>
    </row>
    <row r="408" spans="1:38" ht="13.5" customHeight="1">
      <c r="A408" s="7">
        <v>402</v>
      </c>
      <c r="B408" s="324">
        <v>402</v>
      </c>
      <c r="C408" s="479"/>
      <c r="D408" s="232" t="e">
        <f t="shared" si="22"/>
        <v>#N/A</v>
      </c>
      <c r="E408" s="233" t="e">
        <f t="shared" si="23"/>
        <v>#N/A</v>
      </c>
      <c r="F408" s="233" t="e">
        <f t="shared" si="24"/>
        <v>#N/A</v>
      </c>
      <c r="G408" s="472"/>
      <c r="H408" s="471">
        <f t="shared" si="25"/>
        <v>0</v>
      </c>
      <c r="I408" s="166">
        <f t="shared" si="29"/>
        <v>0</v>
      </c>
      <c r="J408" s="171">
        <f t="shared" si="26"/>
        <v>0</v>
      </c>
      <c r="K408" s="9">
        <f t="shared" si="27"/>
        <v>0</v>
      </c>
      <c r="L408" s="172">
        <f t="shared" si="28"/>
        <v>0</v>
      </c>
      <c r="M408" s="163"/>
      <c r="N408" s="160"/>
      <c r="O408" s="161"/>
      <c r="P408" s="159"/>
      <c r="Q408" s="160"/>
      <c r="R408" s="161"/>
      <c r="T408" s="12">
        <v>101</v>
      </c>
      <c r="U408" s="13" t="s">
        <v>1318</v>
      </c>
      <c r="V408" s="28">
        <v>103</v>
      </c>
      <c r="W408" s="29" t="s">
        <v>1311</v>
      </c>
      <c r="AE408" s="829"/>
      <c r="AF408" s="12"/>
      <c r="AG408" s="13"/>
      <c r="AH408" s="28"/>
      <c r="AI408" s="29"/>
      <c r="AJ408" s="326"/>
      <c r="AL408" s="307">
        <f t="shared" si="30"/>
        <v>0</v>
      </c>
    </row>
    <row r="409" spans="1:38" ht="13.5" customHeight="1">
      <c r="A409" s="6">
        <v>403</v>
      </c>
      <c r="B409" s="324">
        <v>403</v>
      </c>
      <c r="C409" s="477"/>
      <c r="D409" s="232" t="e">
        <f t="shared" si="22"/>
        <v>#N/A</v>
      </c>
      <c r="E409" s="233" t="e">
        <f t="shared" si="23"/>
        <v>#N/A</v>
      </c>
      <c r="F409" s="233" t="e">
        <f t="shared" si="24"/>
        <v>#N/A</v>
      </c>
      <c r="G409" s="472"/>
      <c r="H409" s="471">
        <f t="shared" si="25"/>
        <v>0</v>
      </c>
      <c r="I409" s="166">
        <f t="shared" si="29"/>
        <v>0</v>
      </c>
      <c r="J409" s="171">
        <f t="shared" si="26"/>
        <v>0</v>
      </c>
      <c r="K409" s="9">
        <f t="shared" si="27"/>
        <v>0</v>
      </c>
      <c r="L409" s="172">
        <f t="shared" si="28"/>
        <v>0</v>
      </c>
      <c r="M409" s="163"/>
      <c r="N409" s="160"/>
      <c r="O409" s="161"/>
      <c r="P409" s="159"/>
      <c r="Q409" s="160"/>
      <c r="R409" s="161"/>
      <c r="S409" s="41"/>
      <c r="T409" s="10">
        <v>101</v>
      </c>
      <c r="U409" s="11" t="s">
        <v>1311</v>
      </c>
      <c r="V409" s="31">
        <v>104</v>
      </c>
      <c r="W409" s="32" t="s">
        <v>1317</v>
      </c>
      <c r="X409" s="41"/>
      <c r="Y409" s="41"/>
      <c r="Z409" s="41"/>
      <c r="AA409" s="41"/>
      <c r="AB409" s="41"/>
      <c r="AC409" s="41"/>
      <c r="AD409" s="41"/>
      <c r="AE409" s="829"/>
      <c r="AF409" s="10"/>
      <c r="AG409" s="11"/>
      <c r="AH409" s="31"/>
      <c r="AI409" s="32"/>
      <c r="AJ409" s="326"/>
      <c r="AL409" s="307">
        <f t="shared" si="30"/>
        <v>0</v>
      </c>
    </row>
    <row r="410" spans="1:38" ht="13.5" customHeight="1">
      <c r="A410" s="7">
        <v>404</v>
      </c>
      <c r="B410" s="324">
        <v>404</v>
      </c>
      <c r="C410" s="478"/>
      <c r="D410" s="232" t="e">
        <f t="shared" si="22"/>
        <v>#N/A</v>
      </c>
      <c r="E410" s="233" t="e">
        <f t="shared" si="23"/>
        <v>#N/A</v>
      </c>
      <c r="F410" s="233" t="e">
        <f t="shared" si="24"/>
        <v>#N/A</v>
      </c>
      <c r="G410" s="472"/>
      <c r="H410" s="471">
        <f t="shared" si="25"/>
        <v>0</v>
      </c>
      <c r="I410" s="166">
        <f t="shared" si="29"/>
        <v>0</v>
      </c>
      <c r="J410" s="171">
        <f t="shared" si="26"/>
        <v>0</v>
      </c>
      <c r="K410" s="9">
        <f t="shared" si="27"/>
        <v>0</v>
      </c>
      <c r="L410" s="172">
        <f t="shared" si="28"/>
        <v>0</v>
      </c>
      <c r="M410" s="163"/>
      <c r="N410" s="160"/>
      <c r="O410" s="161"/>
      <c r="P410" s="159"/>
      <c r="Q410" s="160"/>
      <c r="R410" s="161"/>
      <c r="S410" s="41"/>
      <c r="T410" s="18">
        <v>101</v>
      </c>
      <c r="U410" s="19" t="s">
        <v>1317</v>
      </c>
      <c r="V410" s="18">
        <v>105</v>
      </c>
      <c r="W410" s="30" t="s">
        <v>1323</v>
      </c>
      <c r="X410" s="41"/>
      <c r="AE410" s="830"/>
      <c r="AF410" s="18"/>
      <c r="AG410" s="19"/>
      <c r="AH410" s="18"/>
      <c r="AI410" s="30"/>
      <c r="AJ410" s="326"/>
      <c r="AL410" s="307">
        <f t="shared" si="30"/>
        <v>0</v>
      </c>
    </row>
    <row r="411" spans="1:38" ht="13.5" customHeight="1">
      <c r="A411" s="7">
        <v>405</v>
      </c>
      <c r="B411" s="324">
        <v>405</v>
      </c>
      <c r="C411" s="742"/>
      <c r="D411" s="232" t="e">
        <f t="shared" ref="D411:D454" si="31">VLOOKUP(C411,$C$564:$I$2155,2,0)</f>
        <v>#N/A</v>
      </c>
      <c r="E411" s="233" t="e">
        <f t="shared" ref="E411:E454" si="32">VLOOKUP(C411,$C$564:$I$2155,3,0)</f>
        <v>#N/A</v>
      </c>
      <c r="F411" s="233" t="e">
        <f t="shared" ref="F411:F454" si="33">VLOOKUP(C411,$C$564:$I$2155,4,0)</f>
        <v>#N/A</v>
      </c>
      <c r="G411" s="472"/>
      <c r="H411" s="471">
        <f t="shared" ref="H411:H454" si="34">AL411</f>
        <v>0</v>
      </c>
      <c r="I411" s="166">
        <f t="shared" si="29"/>
        <v>0</v>
      </c>
      <c r="J411" s="171">
        <f t="shared" ref="J411:J454" si="35">M411+P411</f>
        <v>0</v>
      </c>
      <c r="K411" s="9">
        <f t="shared" ref="K411:K454" si="36">N411+Q411</f>
        <v>0</v>
      </c>
      <c r="L411" s="172">
        <f t="shared" ref="L411:L454" si="37">O411+R411</f>
        <v>0</v>
      </c>
      <c r="M411" s="163"/>
      <c r="N411" s="160"/>
      <c r="O411" s="161"/>
      <c r="P411" s="159"/>
      <c r="Q411" s="160"/>
      <c r="R411" s="161"/>
      <c r="S411" s="41"/>
      <c r="T411" s="16">
        <v>102</v>
      </c>
      <c r="U411" s="17" t="s">
        <v>1323</v>
      </c>
      <c r="V411" s="16">
        <v>103</v>
      </c>
      <c r="W411" s="334" t="s">
        <v>1318</v>
      </c>
      <c r="Y411" s="41"/>
      <c r="Z411" s="41"/>
      <c r="AA411" s="41"/>
      <c r="AB411" s="41"/>
      <c r="AC411" s="41"/>
      <c r="AD411" s="41"/>
      <c r="AE411" s="828">
        <v>102</v>
      </c>
      <c r="AF411" s="16"/>
      <c r="AG411" s="17"/>
      <c r="AH411" s="16"/>
      <c r="AI411" s="334"/>
      <c r="AJ411" s="326"/>
      <c r="AL411" s="307">
        <f t="shared" si="30"/>
        <v>0</v>
      </c>
    </row>
    <row r="412" spans="1:38" ht="13.5" customHeight="1">
      <c r="A412" s="6">
        <v>406</v>
      </c>
      <c r="B412" s="324">
        <v>406</v>
      </c>
      <c r="C412" s="483"/>
      <c r="D412" s="232" t="e">
        <f t="shared" si="31"/>
        <v>#N/A</v>
      </c>
      <c r="E412" s="233" t="e">
        <f t="shared" si="32"/>
        <v>#N/A</v>
      </c>
      <c r="F412" s="233" t="e">
        <f t="shared" si="33"/>
        <v>#N/A</v>
      </c>
      <c r="G412" s="472"/>
      <c r="H412" s="471">
        <f t="shared" si="34"/>
        <v>0</v>
      </c>
      <c r="I412" s="166">
        <f t="shared" si="29"/>
        <v>0</v>
      </c>
      <c r="J412" s="171">
        <f t="shared" si="35"/>
        <v>0</v>
      </c>
      <c r="K412" s="9">
        <f t="shared" si="36"/>
        <v>0</v>
      </c>
      <c r="L412" s="172">
        <f t="shared" si="37"/>
        <v>0</v>
      </c>
      <c r="M412" s="163"/>
      <c r="N412" s="160"/>
      <c r="O412" s="161"/>
      <c r="P412" s="159"/>
      <c r="Q412" s="160"/>
      <c r="R412" s="161"/>
      <c r="S412" s="41"/>
      <c r="T412" s="12">
        <v>102</v>
      </c>
      <c r="U412" s="13" t="s">
        <v>1318</v>
      </c>
      <c r="V412" s="28">
        <v>104</v>
      </c>
      <c r="W412" s="29" t="s">
        <v>1311</v>
      </c>
      <c r="X412" s="41"/>
      <c r="Y412" s="41"/>
      <c r="Z412" s="41"/>
      <c r="AA412" s="41"/>
      <c r="AB412" s="41"/>
      <c r="AC412" s="41"/>
      <c r="AD412" s="41"/>
      <c r="AE412" s="829"/>
      <c r="AF412" s="12"/>
      <c r="AG412" s="13"/>
      <c r="AH412" s="28"/>
      <c r="AI412" s="29"/>
      <c r="AJ412" s="326"/>
      <c r="AL412" s="307">
        <f t="shared" si="30"/>
        <v>0</v>
      </c>
    </row>
    <row r="413" spans="1:38" ht="13.5" customHeight="1">
      <c r="A413" s="7">
        <v>407</v>
      </c>
      <c r="B413" s="324">
        <v>407</v>
      </c>
      <c r="C413" s="477"/>
      <c r="D413" s="232" t="e">
        <f t="shared" si="31"/>
        <v>#N/A</v>
      </c>
      <c r="E413" s="233" t="e">
        <f t="shared" si="32"/>
        <v>#N/A</v>
      </c>
      <c r="F413" s="233" t="e">
        <f t="shared" si="33"/>
        <v>#N/A</v>
      </c>
      <c r="G413" s="472"/>
      <c r="H413" s="471">
        <f t="shared" si="34"/>
        <v>0</v>
      </c>
      <c r="I413" s="166">
        <f t="shared" si="29"/>
        <v>0</v>
      </c>
      <c r="J413" s="171">
        <f t="shared" si="35"/>
        <v>0</v>
      </c>
      <c r="K413" s="9">
        <f t="shared" si="36"/>
        <v>0</v>
      </c>
      <c r="L413" s="172">
        <f t="shared" si="37"/>
        <v>0</v>
      </c>
      <c r="M413" s="163"/>
      <c r="N413" s="160"/>
      <c r="O413" s="161"/>
      <c r="P413" s="159"/>
      <c r="Q413" s="160"/>
      <c r="R413" s="161"/>
      <c r="T413" s="10">
        <v>102</v>
      </c>
      <c r="U413" s="11" t="s">
        <v>1311</v>
      </c>
      <c r="V413" s="31">
        <v>105</v>
      </c>
      <c r="W413" s="32" t="s">
        <v>1317</v>
      </c>
      <c r="Y413" s="41"/>
      <c r="Z413" s="41"/>
      <c r="AA413" s="41"/>
      <c r="AB413" s="41"/>
      <c r="AC413" s="41"/>
      <c r="AD413" s="41"/>
      <c r="AE413" s="829"/>
      <c r="AF413" s="10"/>
      <c r="AG413" s="11"/>
      <c r="AH413" s="31"/>
      <c r="AI413" s="32"/>
      <c r="AJ413" s="326"/>
      <c r="AL413" s="307">
        <f t="shared" si="30"/>
        <v>0</v>
      </c>
    </row>
    <row r="414" spans="1:38" ht="13.5" customHeight="1">
      <c r="A414" s="7">
        <v>408</v>
      </c>
      <c r="B414" s="324">
        <v>408</v>
      </c>
      <c r="C414" s="478"/>
      <c r="D414" s="232" t="e">
        <f t="shared" si="31"/>
        <v>#N/A</v>
      </c>
      <c r="E414" s="233" t="e">
        <f t="shared" si="32"/>
        <v>#N/A</v>
      </c>
      <c r="F414" s="233" t="e">
        <f t="shared" si="33"/>
        <v>#N/A</v>
      </c>
      <c r="G414" s="472"/>
      <c r="H414" s="471">
        <f t="shared" si="34"/>
        <v>0</v>
      </c>
      <c r="I414" s="166">
        <f t="shared" si="29"/>
        <v>0</v>
      </c>
      <c r="J414" s="171">
        <f t="shared" si="35"/>
        <v>0</v>
      </c>
      <c r="K414" s="9">
        <f t="shared" si="36"/>
        <v>0</v>
      </c>
      <c r="L414" s="172">
        <f t="shared" si="37"/>
        <v>0</v>
      </c>
      <c r="M414" s="163"/>
      <c r="N414" s="160"/>
      <c r="O414" s="161"/>
      <c r="P414" s="159"/>
      <c r="Q414" s="160"/>
      <c r="R414" s="161"/>
      <c r="S414" s="41"/>
      <c r="T414" s="18">
        <v>102</v>
      </c>
      <c r="U414" s="19" t="s">
        <v>1317</v>
      </c>
      <c r="V414" s="14">
        <v>106</v>
      </c>
      <c r="W414" s="15" t="s">
        <v>1323</v>
      </c>
      <c r="X414" s="41"/>
      <c r="AE414" s="830"/>
      <c r="AF414" s="18"/>
      <c r="AG414" s="19"/>
      <c r="AH414" s="14"/>
      <c r="AI414" s="15"/>
      <c r="AJ414" s="326"/>
      <c r="AL414" s="307">
        <f t="shared" si="30"/>
        <v>0</v>
      </c>
    </row>
    <row r="415" spans="1:38" ht="13.5" customHeight="1">
      <c r="A415" s="6">
        <v>409</v>
      </c>
      <c r="B415" s="324">
        <v>409</v>
      </c>
      <c r="C415" s="478"/>
      <c r="D415" s="232" t="e">
        <f t="shared" si="31"/>
        <v>#N/A</v>
      </c>
      <c r="E415" s="233" t="e">
        <f t="shared" si="32"/>
        <v>#N/A</v>
      </c>
      <c r="F415" s="233" t="e">
        <f t="shared" si="33"/>
        <v>#N/A</v>
      </c>
      <c r="G415" s="472"/>
      <c r="H415" s="471">
        <f t="shared" si="34"/>
        <v>0</v>
      </c>
      <c r="I415" s="166">
        <f t="shared" si="29"/>
        <v>0</v>
      </c>
      <c r="J415" s="171">
        <f t="shared" si="35"/>
        <v>0</v>
      </c>
      <c r="K415" s="9">
        <f t="shared" si="36"/>
        <v>0</v>
      </c>
      <c r="L415" s="172">
        <f t="shared" si="37"/>
        <v>0</v>
      </c>
      <c r="M415" s="163"/>
      <c r="N415" s="160"/>
      <c r="O415" s="161"/>
      <c r="P415" s="159"/>
      <c r="Q415" s="160"/>
      <c r="R415" s="161"/>
      <c r="S415" s="41"/>
      <c r="T415" s="16">
        <v>103</v>
      </c>
      <c r="U415" s="17" t="s">
        <v>1323</v>
      </c>
      <c r="V415" s="16">
        <v>104</v>
      </c>
      <c r="W415" s="334" t="s">
        <v>1318</v>
      </c>
      <c r="X415" s="41"/>
      <c r="Y415" s="41"/>
      <c r="Z415" s="41"/>
      <c r="AA415" s="41"/>
      <c r="AB415" s="41"/>
      <c r="AC415" s="41"/>
      <c r="AD415" s="41"/>
      <c r="AE415" s="828">
        <v>103</v>
      </c>
      <c r="AF415" s="16"/>
      <c r="AG415" s="17"/>
      <c r="AH415" s="16"/>
      <c r="AI415" s="334"/>
      <c r="AJ415" s="326"/>
      <c r="AL415" s="307">
        <f t="shared" si="30"/>
        <v>0</v>
      </c>
    </row>
    <row r="416" spans="1:38" ht="13.5" customHeight="1">
      <c r="A416" s="7">
        <v>410</v>
      </c>
      <c r="B416" s="324">
        <v>410</v>
      </c>
      <c r="C416" s="477"/>
      <c r="D416" s="232" t="e">
        <f t="shared" si="31"/>
        <v>#N/A</v>
      </c>
      <c r="E416" s="233" t="e">
        <f t="shared" si="32"/>
        <v>#N/A</v>
      </c>
      <c r="F416" s="233" t="e">
        <f t="shared" si="33"/>
        <v>#N/A</v>
      </c>
      <c r="G416" s="472"/>
      <c r="H416" s="471">
        <f t="shared" si="34"/>
        <v>0</v>
      </c>
      <c r="I416" s="166">
        <f t="shared" si="29"/>
        <v>0</v>
      </c>
      <c r="J416" s="171">
        <f t="shared" si="35"/>
        <v>0</v>
      </c>
      <c r="K416" s="9">
        <f t="shared" si="36"/>
        <v>0</v>
      </c>
      <c r="L416" s="172">
        <f t="shared" si="37"/>
        <v>0</v>
      </c>
      <c r="M416" s="163"/>
      <c r="N416" s="160"/>
      <c r="O416" s="161"/>
      <c r="P416" s="159"/>
      <c r="Q416" s="160"/>
      <c r="R416" s="161"/>
      <c r="T416" s="12">
        <v>103</v>
      </c>
      <c r="U416" s="13" t="s">
        <v>1318</v>
      </c>
      <c r="V416" s="28">
        <v>105</v>
      </c>
      <c r="W416" s="29" t="s">
        <v>1311</v>
      </c>
      <c r="X416" s="41"/>
      <c r="Y416" s="41"/>
      <c r="Z416" s="41"/>
      <c r="AA416" s="41"/>
      <c r="AB416" s="41"/>
      <c r="AC416" s="41"/>
      <c r="AD416" s="41"/>
      <c r="AE416" s="829"/>
      <c r="AF416" s="12"/>
      <c r="AG416" s="13"/>
      <c r="AH416" s="28"/>
      <c r="AI416" s="29"/>
      <c r="AJ416" s="326"/>
      <c r="AL416" s="307">
        <f t="shared" si="30"/>
        <v>0</v>
      </c>
    </row>
    <row r="417" spans="1:38" ht="13.5" customHeight="1">
      <c r="A417" s="7">
        <v>411</v>
      </c>
      <c r="B417" s="324">
        <v>411</v>
      </c>
      <c r="C417" s="482"/>
      <c r="D417" s="232" t="e">
        <f t="shared" si="31"/>
        <v>#N/A</v>
      </c>
      <c r="E417" s="233" t="e">
        <f t="shared" si="32"/>
        <v>#N/A</v>
      </c>
      <c r="F417" s="233" t="e">
        <f t="shared" si="33"/>
        <v>#N/A</v>
      </c>
      <c r="G417" s="472"/>
      <c r="H417" s="471">
        <f t="shared" si="34"/>
        <v>0</v>
      </c>
      <c r="I417" s="166">
        <f t="shared" si="29"/>
        <v>0</v>
      </c>
      <c r="J417" s="171">
        <f t="shared" si="35"/>
        <v>0</v>
      </c>
      <c r="K417" s="9">
        <f t="shared" si="36"/>
        <v>0</v>
      </c>
      <c r="L417" s="172">
        <f t="shared" si="37"/>
        <v>0</v>
      </c>
      <c r="M417" s="163"/>
      <c r="N417" s="160"/>
      <c r="O417" s="161"/>
      <c r="P417" s="159"/>
      <c r="Q417" s="160"/>
      <c r="R417" s="161"/>
      <c r="T417" s="10">
        <v>103</v>
      </c>
      <c r="U417" s="11" t="s">
        <v>1311</v>
      </c>
      <c r="V417" s="31">
        <v>106</v>
      </c>
      <c r="W417" s="32" t="s">
        <v>1317</v>
      </c>
      <c r="X417" s="41"/>
      <c r="Y417" s="41"/>
      <c r="Z417" s="41"/>
      <c r="AA417" s="41"/>
      <c r="AB417" s="41"/>
      <c r="AC417" s="41"/>
      <c r="AD417" s="41"/>
      <c r="AE417" s="829"/>
      <c r="AF417" s="10"/>
      <c r="AG417" s="11"/>
      <c r="AH417" s="31"/>
      <c r="AI417" s="32"/>
      <c r="AJ417" s="326"/>
      <c r="AL417" s="307">
        <f t="shared" si="30"/>
        <v>0</v>
      </c>
    </row>
    <row r="418" spans="1:38" ht="13.5" customHeight="1">
      <c r="A418" s="6">
        <v>412</v>
      </c>
      <c r="B418" s="324">
        <v>412</v>
      </c>
      <c r="C418" s="478"/>
      <c r="D418" s="232" t="e">
        <f t="shared" si="31"/>
        <v>#N/A</v>
      </c>
      <c r="E418" s="233" t="e">
        <f t="shared" si="32"/>
        <v>#N/A</v>
      </c>
      <c r="F418" s="233" t="e">
        <f t="shared" si="33"/>
        <v>#N/A</v>
      </c>
      <c r="G418" s="472"/>
      <c r="H418" s="471">
        <f t="shared" si="34"/>
        <v>0</v>
      </c>
      <c r="I418" s="166">
        <f t="shared" si="29"/>
        <v>0</v>
      </c>
      <c r="J418" s="171">
        <f t="shared" si="35"/>
        <v>0</v>
      </c>
      <c r="K418" s="9">
        <f t="shared" si="36"/>
        <v>0</v>
      </c>
      <c r="L418" s="172">
        <f t="shared" si="37"/>
        <v>0</v>
      </c>
      <c r="M418" s="163"/>
      <c r="N418" s="160"/>
      <c r="O418" s="161"/>
      <c r="P418" s="159"/>
      <c r="Q418" s="160"/>
      <c r="R418" s="161"/>
      <c r="S418" s="41"/>
      <c r="T418" s="18">
        <v>103</v>
      </c>
      <c r="U418" s="19" t="s">
        <v>1317</v>
      </c>
      <c r="V418" s="18">
        <v>107</v>
      </c>
      <c r="W418" s="30" t="s">
        <v>1323</v>
      </c>
      <c r="Y418" s="41"/>
      <c r="Z418" s="41"/>
      <c r="AA418" s="41"/>
      <c r="AB418" s="41"/>
      <c r="AC418" s="41"/>
      <c r="AD418" s="41"/>
      <c r="AE418" s="830"/>
      <c r="AF418" s="18"/>
      <c r="AG418" s="19"/>
      <c r="AH418" s="18"/>
      <c r="AI418" s="30"/>
      <c r="AJ418" s="326"/>
      <c r="AL418" s="307">
        <f t="shared" si="30"/>
        <v>0</v>
      </c>
    </row>
    <row r="419" spans="1:38" ht="13.5" customHeight="1">
      <c r="A419" s="7">
        <v>413</v>
      </c>
      <c r="B419" s="324">
        <v>413</v>
      </c>
      <c r="C419" s="477"/>
      <c r="D419" s="232" t="e">
        <f t="shared" si="31"/>
        <v>#N/A</v>
      </c>
      <c r="E419" s="233" t="e">
        <f t="shared" si="32"/>
        <v>#N/A</v>
      </c>
      <c r="F419" s="233" t="e">
        <f t="shared" si="33"/>
        <v>#N/A</v>
      </c>
      <c r="G419" s="472"/>
      <c r="H419" s="471">
        <f t="shared" si="34"/>
        <v>0</v>
      </c>
      <c r="I419" s="166">
        <f t="shared" si="29"/>
        <v>0</v>
      </c>
      <c r="J419" s="171">
        <f t="shared" si="35"/>
        <v>0</v>
      </c>
      <c r="K419" s="9">
        <f t="shared" si="36"/>
        <v>0</v>
      </c>
      <c r="L419" s="172">
        <f t="shared" si="37"/>
        <v>0</v>
      </c>
      <c r="M419" s="163"/>
      <c r="N419" s="160"/>
      <c r="O419" s="161"/>
      <c r="P419" s="159"/>
      <c r="Q419" s="160"/>
      <c r="R419" s="161"/>
      <c r="S419" s="41"/>
      <c r="T419" s="16">
        <v>104</v>
      </c>
      <c r="U419" s="17" t="s">
        <v>1323</v>
      </c>
      <c r="V419" s="16">
        <v>105</v>
      </c>
      <c r="W419" s="334" t="s">
        <v>1318</v>
      </c>
      <c r="Y419" s="41"/>
      <c r="Z419" s="41"/>
      <c r="AA419" s="41"/>
      <c r="AB419" s="41"/>
      <c r="AC419" s="41"/>
      <c r="AD419" s="41"/>
      <c r="AE419" s="828">
        <v>104</v>
      </c>
      <c r="AF419" s="16"/>
      <c r="AG419" s="17"/>
      <c r="AH419" s="16"/>
      <c r="AI419" s="334"/>
      <c r="AJ419" s="326"/>
      <c r="AL419" s="307">
        <f t="shared" si="30"/>
        <v>0</v>
      </c>
    </row>
    <row r="420" spans="1:38" ht="13.5" customHeight="1">
      <c r="A420" s="7">
        <v>414</v>
      </c>
      <c r="B420" s="324">
        <v>414</v>
      </c>
      <c r="C420" s="482"/>
      <c r="D420" s="232" t="e">
        <f t="shared" si="31"/>
        <v>#N/A</v>
      </c>
      <c r="E420" s="233" t="e">
        <f t="shared" si="32"/>
        <v>#N/A</v>
      </c>
      <c r="F420" s="233" t="e">
        <f t="shared" si="33"/>
        <v>#N/A</v>
      </c>
      <c r="G420" s="472"/>
      <c r="H420" s="471">
        <f t="shared" si="34"/>
        <v>0</v>
      </c>
      <c r="I420" s="166">
        <f t="shared" si="29"/>
        <v>0</v>
      </c>
      <c r="J420" s="171">
        <f t="shared" si="35"/>
        <v>0</v>
      </c>
      <c r="K420" s="9">
        <f t="shared" si="36"/>
        <v>0</v>
      </c>
      <c r="L420" s="172">
        <f t="shared" si="37"/>
        <v>0</v>
      </c>
      <c r="M420" s="163"/>
      <c r="N420" s="160"/>
      <c r="O420" s="161"/>
      <c r="P420" s="159"/>
      <c r="Q420" s="160"/>
      <c r="R420" s="161"/>
      <c r="T420" s="12">
        <v>104</v>
      </c>
      <c r="U420" s="13" t="s">
        <v>1318</v>
      </c>
      <c r="V420" s="28">
        <v>106</v>
      </c>
      <c r="W420" s="29" t="s">
        <v>1311</v>
      </c>
      <c r="Y420" s="41"/>
      <c r="Z420" s="41"/>
      <c r="AA420" s="41"/>
      <c r="AB420" s="41"/>
      <c r="AC420" s="41"/>
      <c r="AD420" s="41"/>
      <c r="AE420" s="829"/>
      <c r="AF420" s="12"/>
      <c r="AG420" s="13"/>
      <c r="AH420" s="28"/>
      <c r="AI420" s="29"/>
      <c r="AJ420" s="326"/>
      <c r="AL420" s="307">
        <f t="shared" si="30"/>
        <v>0</v>
      </c>
    </row>
    <row r="421" spans="1:38" ht="13.5" customHeight="1">
      <c r="A421" s="6">
        <v>415</v>
      </c>
      <c r="B421" s="324">
        <v>415</v>
      </c>
      <c r="C421" s="478"/>
      <c r="D421" s="232" t="e">
        <f t="shared" si="31"/>
        <v>#N/A</v>
      </c>
      <c r="E421" s="233" t="e">
        <f t="shared" si="32"/>
        <v>#N/A</v>
      </c>
      <c r="F421" s="233" t="e">
        <f t="shared" si="33"/>
        <v>#N/A</v>
      </c>
      <c r="G421" s="472"/>
      <c r="H421" s="471">
        <f t="shared" si="34"/>
        <v>0</v>
      </c>
      <c r="I421" s="166">
        <f t="shared" si="29"/>
        <v>0</v>
      </c>
      <c r="J421" s="171">
        <f t="shared" si="35"/>
        <v>0</v>
      </c>
      <c r="K421" s="9">
        <f t="shared" si="36"/>
        <v>0</v>
      </c>
      <c r="L421" s="172">
        <f t="shared" si="37"/>
        <v>0</v>
      </c>
      <c r="M421" s="163"/>
      <c r="N421" s="160"/>
      <c r="O421" s="161"/>
      <c r="P421" s="159"/>
      <c r="Q421" s="160"/>
      <c r="R421" s="161"/>
      <c r="T421" s="10">
        <v>104</v>
      </c>
      <c r="U421" s="11" t="s">
        <v>1311</v>
      </c>
      <c r="V421" s="31">
        <v>107</v>
      </c>
      <c r="W421" s="32" t="s">
        <v>1317</v>
      </c>
      <c r="X421" s="41"/>
      <c r="Y421" s="41"/>
      <c r="Z421" s="41"/>
      <c r="AA421" s="41"/>
      <c r="AB421" s="41"/>
      <c r="AC421" s="41"/>
      <c r="AD421" s="41"/>
      <c r="AE421" s="829"/>
      <c r="AF421" s="10"/>
      <c r="AG421" s="11"/>
      <c r="AH421" s="31"/>
      <c r="AI421" s="32"/>
      <c r="AJ421" s="326"/>
      <c r="AL421" s="307">
        <f t="shared" si="30"/>
        <v>0</v>
      </c>
    </row>
    <row r="422" spans="1:38" ht="13.5" customHeight="1">
      <c r="A422" s="7">
        <v>416</v>
      </c>
      <c r="B422" s="324">
        <v>416</v>
      </c>
      <c r="C422" s="481"/>
      <c r="D422" s="232" t="e">
        <f t="shared" si="31"/>
        <v>#N/A</v>
      </c>
      <c r="E422" s="233" t="e">
        <f t="shared" si="32"/>
        <v>#N/A</v>
      </c>
      <c r="F422" s="233" t="e">
        <f t="shared" si="33"/>
        <v>#N/A</v>
      </c>
      <c r="G422" s="472"/>
      <c r="H422" s="471">
        <f t="shared" si="34"/>
        <v>0</v>
      </c>
      <c r="I422" s="166">
        <f t="shared" si="29"/>
        <v>0</v>
      </c>
      <c r="J422" s="171">
        <f t="shared" si="35"/>
        <v>0</v>
      </c>
      <c r="K422" s="9">
        <f t="shared" si="36"/>
        <v>0</v>
      </c>
      <c r="L422" s="172">
        <f t="shared" si="37"/>
        <v>0</v>
      </c>
      <c r="M422" s="163"/>
      <c r="N422" s="160"/>
      <c r="O422" s="161"/>
      <c r="P422" s="159"/>
      <c r="Q422" s="160"/>
      <c r="R422" s="161"/>
      <c r="T422" s="18">
        <v>104</v>
      </c>
      <c r="U422" s="19" t="s">
        <v>1317</v>
      </c>
      <c r="V422" s="14">
        <v>108</v>
      </c>
      <c r="W422" s="15" t="s">
        <v>1323</v>
      </c>
      <c r="X422" s="41"/>
      <c r="Y422" s="41"/>
      <c r="Z422" s="41"/>
      <c r="AA422" s="41"/>
      <c r="AB422" s="41"/>
      <c r="AC422" s="41"/>
      <c r="AD422" s="41"/>
      <c r="AE422" s="830"/>
      <c r="AF422" s="18"/>
      <c r="AG422" s="19"/>
      <c r="AH422" s="14"/>
      <c r="AI422" s="15"/>
      <c r="AJ422" s="326"/>
      <c r="AL422" s="307">
        <f t="shared" si="30"/>
        <v>0</v>
      </c>
    </row>
    <row r="423" spans="1:38" ht="13.5" customHeight="1">
      <c r="A423" s="7">
        <v>417</v>
      </c>
      <c r="B423" s="324">
        <v>417</v>
      </c>
      <c r="C423" s="743"/>
      <c r="D423" s="232" t="e">
        <f t="shared" si="31"/>
        <v>#N/A</v>
      </c>
      <c r="E423" s="233" t="e">
        <f t="shared" si="32"/>
        <v>#N/A</v>
      </c>
      <c r="F423" s="233" t="e">
        <f t="shared" si="33"/>
        <v>#N/A</v>
      </c>
      <c r="G423" s="472"/>
      <c r="H423" s="471">
        <f t="shared" si="34"/>
        <v>0</v>
      </c>
      <c r="I423" s="166">
        <f t="shared" si="29"/>
        <v>0</v>
      </c>
      <c r="J423" s="171">
        <f t="shared" si="35"/>
        <v>0</v>
      </c>
      <c r="K423" s="9">
        <f t="shared" si="36"/>
        <v>0</v>
      </c>
      <c r="L423" s="172">
        <f t="shared" si="37"/>
        <v>0</v>
      </c>
      <c r="M423" s="163"/>
      <c r="N423" s="160"/>
      <c r="O423" s="161"/>
      <c r="P423" s="159"/>
      <c r="Q423" s="160"/>
      <c r="R423" s="161"/>
      <c r="T423" s="16">
        <v>105</v>
      </c>
      <c r="U423" s="17" t="s">
        <v>1323</v>
      </c>
      <c r="V423" s="16">
        <v>106</v>
      </c>
      <c r="W423" s="334" t="s">
        <v>1318</v>
      </c>
      <c r="AE423" s="828">
        <v>105</v>
      </c>
      <c r="AF423" s="16"/>
      <c r="AG423" s="17"/>
      <c r="AH423" s="16"/>
      <c r="AI423" s="334"/>
      <c r="AJ423" s="326"/>
      <c r="AL423" s="307">
        <f t="shared" si="30"/>
        <v>0</v>
      </c>
    </row>
    <row r="424" spans="1:38" ht="13.5" customHeight="1">
      <c r="A424" s="6">
        <v>418</v>
      </c>
      <c r="B424" s="324">
        <v>418</v>
      </c>
      <c r="C424" s="477"/>
      <c r="D424" s="232" t="e">
        <f t="shared" si="31"/>
        <v>#N/A</v>
      </c>
      <c r="E424" s="233" t="e">
        <f t="shared" si="32"/>
        <v>#N/A</v>
      </c>
      <c r="F424" s="233" t="e">
        <f t="shared" si="33"/>
        <v>#N/A</v>
      </c>
      <c r="G424" s="472"/>
      <c r="H424" s="471">
        <f t="shared" si="34"/>
        <v>0</v>
      </c>
      <c r="I424" s="166">
        <f t="shared" si="29"/>
        <v>0</v>
      </c>
      <c r="J424" s="171">
        <f t="shared" si="35"/>
        <v>0</v>
      </c>
      <c r="K424" s="9">
        <f t="shared" si="36"/>
        <v>0</v>
      </c>
      <c r="L424" s="172">
        <f t="shared" si="37"/>
        <v>0</v>
      </c>
      <c r="M424" s="163"/>
      <c r="N424" s="160"/>
      <c r="O424" s="161"/>
      <c r="P424" s="159"/>
      <c r="Q424" s="160"/>
      <c r="R424" s="161"/>
      <c r="T424" s="12">
        <v>105</v>
      </c>
      <c r="U424" s="13" t="s">
        <v>1318</v>
      </c>
      <c r="V424" s="28">
        <v>107</v>
      </c>
      <c r="W424" s="29" t="s">
        <v>1311</v>
      </c>
      <c r="X424" s="41"/>
      <c r="Y424" s="41"/>
      <c r="Z424" s="41"/>
      <c r="AA424" s="41"/>
      <c r="AB424" s="41"/>
      <c r="AC424" s="41"/>
      <c r="AD424" s="41"/>
      <c r="AE424" s="829"/>
      <c r="AF424" s="12"/>
      <c r="AG424" s="13"/>
      <c r="AH424" s="28"/>
      <c r="AI424" s="29"/>
      <c r="AJ424" s="326"/>
      <c r="AL424" s="307">
        <f t="shared" si="30"/>
        <v>0</v>
      </c>
    </row>
    <row r="425" spans="1:38" ht="13.5" customHeight="1">
      <c r="A425" s="7">
        <v>419</v>
      </c>
      <c r="B425" s="324">
        <v>419</v>
      </c>
      <c r="C425" s="742"/>
      <c r="D425" s="232" t="e">
        <f t="shared" si="31"/>
        <v>#N/A</v>
      </c>
      <c r="E425" s="233" t="e">
        <f t="shared" si="32"/>
        <v>#N/A</v>
      </c>
      <c r="F425" s="233" t="e">
        <f t="shared" si="33"/>
        <v>#N/A</v>
      </c>
      <c r="G425" s="472"/>
      <c r="H425" s="471">
        <f t="shared" si="34"/>
        <v>0</v>
      </c>
      <c r="I425" s="166">
        <f t="shared" si="29"/>
        <v>0</v>
      </c>
      <c r="J425" s="171">
        <f t="shared" si="35"/>
        <v>0</v>
      </c>
      <c r="K425" s="9">
        <f t="shared" si="36"/>
        <v>0</v>
      </c>
      <c r="L425" s="172">
        <f t="shared" si="37"/>
        <v>0</v>
      </c>
      <c r="M425" s="163"/>
      <c r="N425" s="160"/>
      <c r="O425" s="161"/>
      <c r="P425" s="159"/>
      <c r="Q425" s="160"/>
      <c r="R425" s="161"/>
      <c r="T425" s="10">
        <v>105</v>
      </c>
      <c r="U425" s="11" t="s">
        <v>1311</v>
      </c>
      <c r="V425" s="31">
        <v>108</v>
      </c>
      <c r="W425" s="32" t="s">
        <v>1317</v>
      </c>
      <c r="X425" s="41"/>
      <c r="Y425" s="41"/>
      <c r="Z425" s="41"/>
      <c r="AA425" s="41"/>
      <c r="AB425" s="41"/>
      <c r="AC425" s="41"/>
      <c r="AD425" s="41"/>
      <c r="AE425" s="829"/>
      <c r="AF425" s="10"/>
      <c r="AG425" s="11"/>
      <c r="AH425" s="31"/>
      <c r="AI425" s="32"/>
      <c r="AJ425" s="326"/>
      <c r="AL425" s="307">
        <f t="shared" si="30"/>
        <v>0</v>
      </c>
    </row>
    <row r="426" spans="1:38" ht="13.5" customHeight="1">
      <c r="A426" s="7">
        <v>420</v>
      </c>
      <c r="B426" s="324">
        <v>420</v>
      </c>
      <c r="C426" s="478"/>
      <c r="D426" s="232" t="e">
        <f t="shared" si="31"/>
        <v>#N/A</v>
      </c>
      <c r="E426" s="233" t="e">
        <f t="shared" si="32"/>
        <v>#N/A</v>
      </c>
      <c r="F426" s="233" t="e">
        <f t="shared" si="33"/>
        <v>#N/A</v>
      </c>
      <c r="G426" s="472"/>
      <c r="H426" s="471">
        <f t="shared" si="34"/>
        <v>0</v>
      </c>
      <c r="I426" s="166">
        <f t="shared" si="29"/>
        <v>0</v>
      </c>
      <c r="J426" s="171">
        <f t="shared" si="35"/>
        <v>0</v>
      </c>
      <c r="K426" s="9">
        <f t="shared" si="36"/>
        <v>0</v>
      </c>
      <c r="L426" s="172">
        <f t="shared" si="37"/>
        <v>0</v>
      </c>
      <c r="M426" s="163"/>
      <c r="N426" s="160"/>
      <c r="O426" s="161"/>
      <c r="P426" s="159"/>
      <c r="Q426" s="160"/>
      <c r="R426" s="161"/>
      <c r="T426" s="18">
        <v>105</v>
      </c>
      <c r="U426" s="19" t="s">
        <v>1317</v>
      </c>
      <c r="V426" s="18">
        <v>109</v>
      </c>
      <c r="W426" s="30" t="s">
        <v>1323</v>
      </c>
      <c r="X426" s="41"/>
      <c r="Y426" s="41"/>
      <c r="Z426" s="41"/>
      <c r="AA426" s="41"/>
      <c r="AB426" s="41"/>
      <c r="AC426" s="41"/>
      <c r="AD426" s="41"/>
      <c r="AE426" s="830"/>
      <c r="AF426" s="18"/>
      <c r="AG426" s="19"/>
      <c r="AH426" s="18"/>
      <c r="AI426" s="30"/>
      <c r="AJ426" s="326"/>
      <c r="AL426" s="307">
        <f t="shared" si="30"/>
        <v>0</v>
      </c>
    </row>
    <row r="427" spans="1:38" ht="13.5" customHeight="1">
      <c r="A427" s="6">
        <v>421</v>
      </c>
      <c r="B427" s="324">
        <v>421</v>
      </c>
      <c r="C427" s="481"/>
      <c r="D427" s="232" t="e">
        <f t="shared" si="31"/>
        <v>#N/A</v>
      </c>
      <c r="E427" s="233" t="e">
        <f t="shared" si="32"/>
        <v>#N/A</v>
      </c>
      <c r="F427" s="233" t="e">
        <f t="shared" si="33"/>
        <v>#N/A</v>
      </c>
      <c r="G427" s="472"/>
      <c r="H427" s="471">
        <f t="shared" si="34"/>
        <v>0</v>
      </c>
      <c r="I427" s="166">
        <f t="shared" si="29"/>
        <v>0</v>
      </c>
      <c r="J427" s="171">
        <f t="shared" si="35"/>
        <v>0</v>
      </c>
      <c r="K427" s="9">
        <f t="shared" si="36"/>
        <v>0</v>
      </c>
      <c r="L427" s="172">
        <f t="shared" si="37"/>
        <v>0</v>
      </c>
      <c r="M427" s="163"/>
      <c r="N427" s="160"/>
      <c r="O427" s="161"/>
      <c r="P427" s="159"/>
      <c r="Q427" s="160"/>
      <c r="R427" s="161"/>
      <c r="T427" s="16">
        <v>106</v>
      </c>
      <c r="U427" s="17" t="s">
        <v>1323</v>
      </c>
      <c r="V427" s="16">
        <v>107</v>
      </c>
      <c r="W427" s="334" t="s">
        <v>1318</v>
      </c>
      <c r="X427" s="41"/>
      <c r="AE427" s="828">
        <v>106</v>
      </c>
      <c r="AF427" s="16"/>
      <c r="AG427" s="17"/>
      <c r="AH427" s="16"/>
      <c r="AI427" s="334"/>
      <c r="AJ427" s="326"/>
      <c r="AL427" s="307">
        <f t="shared" si="30"/>
        <v>0</v>
      </c>
    </row>
    <row r="428" spans="1:38" ht="13.5" customHeight="1">
      <c r="A428" s="7">
        <v>422</v>
      </c>
      <c r="B428" s="324">
        <v>422</v>
      </c>
      <c r="C428" s="477"/>
      <c r="D428" s="232" t="e">
        <f t="shared" si="31"/>
        <v>#N/A</v>
      </c>
      <c r="E428" s="233" t="e">
        <f t="shared" si="32"/>
        <v>#N/A</v>
      </c>
      <c r="F428" s="233" t="e">
        <f t="shared" si="33"/>
        <v>#N/A</v>
      </c>
      <c r="G428" s="472"/>
      <c r="H428" s="471">
        <f t="shared" si="34"/>
        <v>0</v>
      </c>
      <c r="I428" s="166">
        <f t="shared" si="29"/>
        <v>0</v>
      </c>
      <c r="J428" s="171">
        <f t="shared" si="35"/>
        <v>0</v>
      </c>
      <c r="K428" s="9">
        <f t="shared" si="36"/>
        <v>0</v>
      </c>
      <c r="L428" s="172">
        <f t="shared" si="37"/>
        <v>0</v>
      </c>
      <c r="M428" s="163"/>
      <c r="N428" s="160"/>
      <c r="O428" s="161"/>
      <c r="P428" s="159"/>
      <c r="Q428" s="160"/>
      <c r="R428" s="161"/>
      <c r="T428" s="12">
        <v>106</v>
      </c>
      <c r="U428" s="13" t="s">
        <v>1318</v>
      </c>
      <c r="V428" s="28">
        <v>108</v>
      </c>
      <c r="W428" s="29" t="s">
        <v>1311</v>
      </c>
      <c r="X428" s="41"/>
      <c r="Y428" s="41"/>
      <c r="Z428" s="41"/>
      <c r="AA428" s="41"/>
      <c r="AB428" s="41"/>
      <c r="AC428" s="41"/>
      <c r="AD428" s="41"/>
      <c r="AE428" s="829"/>
      <c r="AF428" s="12"/>
      <c r="AG428" s="13"/>
      <c r="AH428" s="28"/>
      <c r="AI428" s="29"/>
      <c r="AJ428" s="326"/>
      <c r="AL428" s="307">
        <f t="shared" si="30"/>
        <v>0</v>
      </c>
    </row>
    <row r="429" spans="1:38" ht="13.5" customHeight="1">
      <c r="A429" s="7">
        <v>423</v>
      </c>
      <c r="B429" s="324">
        <v>423</v>
      </c>
      <c r="C429" s="478"/>
      <c r="D429" s="232" t="e">
        <f t="shared" si="31"/>
        <v>#N/A</v>
      </c>
      <c r="E429" s="233" t="e">
        <f t="shared" si="32"/>
        <v>#N/A</v>
      </c>
      <c r="F429" s="233" t="e">
        <f t="shared" si="33"/>
        <v>#N/A</v>
      </c>
      <c r="G429" s="472"/>
      <c r="H429" s="471">
        <f t="shared" si="34"/>
        <v>0</v>
      </c>
      <c r="I429" s="166">
        <f t="shared" si="29"/>
        <v>0</v>
      </c>
      <c r="J429" s="171">
        <f t="shared" si="35"/>
        <v>0</v>
      </c>
      <c r="K429" s="9">
        <f t="shared" si="36"/>
        <v>0</v>
      </c>
      <c r="L429" s="172">
        <f t="shared" si="37"/>
        <v>0</v>
      </c>
      <c r="M429" s="163"/>
      <c r="N429" s="160"/>
      <c r="O429" s="161"/>
      <c r="P429" s="159"/>
      <c r="Q429" s="160"/>
      <c r="R429" s="161"/>
      <c r="T429" s="10">
        <v>106</v>
      </c>
      <c r="U429" s="11" t="s">
        <v>1311</v>
      </c>
      <c r="V429" s="31">
        <v>109</v>
      </c>
      <c r="W429" s="32" t="s">
        <v>1317</v>
      </c>
      <c r="X429" s="41"/>
      <c r="Y429" s="41"/>
      <c r="Z429" s="41"/>
      <c r="AA429" s="41"/>
      <c r="AB429" s="41"/>
      <c r="AC429" s="41"/>
      <c r="AD429" s="41"/>
      <c r="AE429" s="829"/>
      <c r="AF429" s="10"/>
      <c r="AG429" s="11"/>
      <c r="AH429" s="31"/>
      <c r="AI429" s="32"/>
      <c r="AJ429" s="326"/>
      <c r="AL429" s="307">
        <f t="shared" si="30"/>
        <v>0</v>
      </c>
    </row>
    <row r="430" spans="1:38" ht="13.5" customHeight="1">
      <c r="A430" s="6">
        <v>424</v>
      </c>
      <c r="B430" s="324">
        <v>424</v>
      </c>
      <c r="C430" s="482"/>
      <c r="D430" s="232" t="e">
        <f t="shared" si="31"/>
        <v>#N/A</v>
      </c>
      <c r="E430" s="233" t="e">
        <f t="shared" si="32"/>
        <v>#N/A</v>
      </c>
      <c r="F430" s="233" t="e">
        <f t="shared" si="33"/>
        <v>#N/A</v>
      </c>
      <c r="G430" s="472"/>
      <c r="H430" s="471">
        <f t="shared" si="34"/>
        <v>0</v>
      </c>
      <c r="I430" s="166">
        <f t="shared" si="29"/>
        <v>0</v>
      </c>
      <c r="J430" s="171">
        <f t="shared" si="35"/>
        <v>0</v>
      </c>
      <c r="K430" s="9">
        <f t="shared" si="36"/>
        <v>0</v>
      </c>
      <c r="L430" s="172">
        <f t="shared" si="37"/>
        <v>0</v>
      </c>
      <c r="M430" s="163"/>
      <c r="N430" s="160"/>
      <c r="O430" s="161"/>
      <c r="P430" s="159"/>
      <c r="Q430" s="160"/>
      <c r="R430" s="161"/>
      <c r="T430" s="18">
        <v>106</v>
      </c>
      <c r="U430" s="19" t="s">
        <v>1317</v>
      </c>
      <c r="V430" s="14">
        <v>110</v>
      </c>
      <c r="W430" s="15" t="s">
        <v>1323</v>
      </c>
      <c r="X430" s="41"/>
      <c r="Y430" s="41"/>
      <c r="Z430" s="41"/>
      <c r="AA430" s="41"/>
      <c r="AB430" s="41"/>
      <c r="AC430" s="41"/>
      <c r="AD430" s="41"/>
      <c r="AE430" s="830"/>
      <c r="AF430" s="18"/>
      <c r="AG430" s="19"/>
      <c r="AH430" s="14"/>
      <c r="AI430" s="15"/>
      <c r="AJ430" s="326"/>
      <c r="AL430" s="307">
        <f t="shared" si="30"/>
        <v>0</v>
      </c>
    </row>
    <row r="431" spans="1:38" ht="13.5" customHeight="1">
      <c r="A431" s="7">
        <v>425</v>
      </c>
      <c r="B431" s="324">
        <v>425</v>
      </c>
      <c r="C431" s="478"/>
      <c r="D431" s="232" t="e">
        <f t="shared" si="31"/>
        <v>#N/A</v>
      </c>
      <c r="E431" s="233" t="e">
        <f t="shared" si="32"/>
        <v>#N/A</v>
      </c>
      <c r="F431" s="233" t="e">
        <f t="shared" si="33"/>
        <v>#N/A</v>
      </c>
      <c r="G431" s="472"/>
      <c r="H431" s="471">
        <f t="shared" si="34"/>
        <v>0</v>
      </c>
      <c r="I431" s="166">
        <f t="shared" si="29"/>
        <v>0</v>
      </c>
      <c r="J431" s="171">
        <f t="shared" si="35"/>
        <v>0</v>
      </c>
      <c r="K431" s="9">
        <f t="shared" si="36"/>
        <v>0</v>
      </c>
      <c r="L431" s="172">
        <f t="shared" si="37"/>
        <v>0</v>
      </c>
      <c r="M431" s="163"/>
      <c r="N431" s="160"/>
      <c r="O431" s="161"/>
      <c r="P431" s="159"/>
      <c r="Q431" s="160"/>
      <c r="R431" s="161"/>
      <c r="T431" s="16">
        <v>107</v>
      </c>
      <c r="U431" s="17" t="s">
        <v>1323</v>
      </c>
      <c r="V431" s="16">
        <v>108</v>
      </c>
      <c r="W431" s="334" t="s">
        <v>1318</v>
      </c>
      <c r="X431" s="41"/>
      <c r="Y431" s="41"/>
      <c r="Z431" s="41"/>
      <c r="AA431" s="41"/>
      <c r="AB431" s="41"/>
      <c r="AC431" s="41"/>
      <c r="AD431" s="41"/>
      <c r="AE431" s="828">
        <v>107</v>
      </c>
      <c r="AF431" s="16"/>
      <c r="AG431" s="17"/>
      <c r="AH431" s="16"/>
      <c r="AI431" s="334"/>
      <c r="AJ431" s="326"/>
      <c r="AL431" s="307">
        <f t="shared" si="30"/>
        <v>0</v>
      </c>
    </row>
    <row r="432" spans="1:38" ht="13.5" customHeight="1">
      <c r="A432" s="7">
        <v>426</v>
      </c>
      <c r="B432" s="324">
        <v>426</v>
      </c>
      <c r="C432" s="483"/>
      <c r="D432" s="232" t="e">
        <f t="shared" si="31"/>
        <v>#N/A</v>
      </c>
      <c r="E432" s="233" t="e">
        <f t="shared" si="32"/>
        <v>#N/A</v>
      </c>
      <c r="F432" s="233" t="e">
        <f t="shared" si="33"/>
        <v>#N/A</v>
      </c>
      <c r="G432" s="472"/>
      <c r="H432" s="471">
        <f t="shared" si="34"/>
        <v>0</v>
      </c>
      <c r="I432" s="166">
        <f t="shared" si="29"/>
        <v>0</v>
      </c>
      <c r="J432" s="171">
        <f t="shared" si="35"/>
        <v>0</v>
      </c>
      <c r="K432" s="9">
        <f t="shared" si="36"/>
        <v>0</v>
      </c>
      <c r="L432" s="172">
        <f t="shared" si="37"/>
        <v>0</v>
      </c>
      <c r="M432" s="163"/>
      <c r="N432" s="160"/>
      <c r="O432" s="161"/>
      <c r="P432" s="159"/>
      <c r="Q432" s="160"/>
      <c r="R432" s="161"/>
      <c r="T432" s="12">
        <v>107</v>
      </c>
      <c r="U432" s="13" t="s">
        <v>1318</v>
      </c>
      <c r="V432" s="28">
        <v>109</v>
      </c>
      <c r="W432" s="29" t="s">
        <v>1311</v>
      </c>
      <c r="X432" s="41"/>
      <c r="Y432" s="41"/>
      <c r="Z432" s="41"/>
      <c r="AA432" s="41"/>
      <c r="AB432" s="41"/>
      <c r="AC432" s="41"/>
      <c r="AD432" s="41"/>
      <c r="AE432" s="829"/>
      <c r="AF432" s="12"/>
      <c r="AG432" s="13"/>
      <c r="AH432" s="28"/>
      <c r="AI432" s="29"/>
      <c r="AJ432" s="326"/>
      <c r="AL432" s="307">
        <f t="shared" si="30"/>
        <v>0</v>
      </c>
    </row>
    <row r="433" spans="1:38" ht="13.5" customHeight="1">
      <c r="A433" s="6">
        <v>427</v>
      </c>
      <c r="B433" s="324">
        <v>427</v>
      </c>
      <c r="C433" s="476"/>
      <c r="D433" s="232" t="e">
        <f t="shared" si="31"/>
        <v>#N/A</v>
      </c>
      <c r="E433" s="233" t="e">
        <f t="shared" si="32"/>
        <v>#N/A</v>
      </c>
      <c r="F433" s="233" t="e">
        <f t="shared" si="33"/>
        <v>#N/A</v>
      </c>
      <c r="G433" s="472"/>
      <c r="H433" s="471">
        <f t="shared" si="34"/>
        <v>0</v>
      </c>
      <c r="I433" s="166">
        <f t="shared" si="29"/>
        <v>0</v>
      </c>
      <c r="J433" s="171">
        <f t="shared" si="35"/>
        <v>0</v>
      </c>
      <c r="K433" s="9">
        <f t="shared" si="36"/>
        <v>0</v>
      </c>
      <c r="L433" s="172">
        <f t="shared" si="37"/>
        <v>0</v>
      </c>
      <c r="M433" s="163"/>
      <c r="N433" s="160"/>
      <c r="O433" s="161"/>
      <c r="P433" s="159"/>
      <c r="Q433" s="160"/>
      <c r="R433" s="161"/>
      <c r="T433" s="10">
        <v>107</v>
      </c>
      <c r="U433" s="11" t="s">
        <v>1311</v>
      </c>
      <c r="V433" s="31">
        <v>110</v>
      </c>
      <c r="W433" s="32" t="s">
        <v>1317</v>
      </c>
      <c r="X433" s="41"/>
      <c r="Y433" s="41"/>
      <c r="Z433" s="41"/>
      <c r="AA433" s="41"/>
      <c r="AB433" s="41"/>
      <c r="AC433" s="41"/>
      <c r="AD433" s="41"/>
      <c r="AE433" s="829"/>
      <c r="AF433" s="10"/>
      <c r="AG433" s="11"/>
      <c r="AH433" s="31"/>
      <c r="AI433" s="32"/>
      <c r="AJ433" s="326"/>
      <c r="AL433" s="307">
        <f t="shared" si="30"/>
        <v>0</v>
      </c>
    </row>
    <row r="434" spans="1:38" ht="13.5" customHeight="1">
      <c r="A434" s="7">
        <v>428</v>
      </c>
      <c r="B434" s="324">
        <v>428</v>
      </c>
      <c r="C434" s="474"/>
      <c r="D434" s="232" t="e">
        <f t="shared" si="31"/>
        <v>#N/A</v>
      </c>
      <c r="E434" s="233" t="e">
        <f t="shared" si="32"/>
        <v>#N/A</v>
      </c>
      <c r="F434" s="233" t="e">
        <f t="shared" si="33"/>
        <v>#N/A</v>
      </c>
      <c r="G434" s="472"/>
      <c r="H434" s="471">
        <f t="shared" si="34"/>
        <v>0</v>
      </c>
      <c r="I434" s="166">
        <f t="shared" si="29"/>
        <v>0</v>
      </c>
      <c r="J434" s="171">
        <f t="shared" si="35"/>
        <v>0</v>
      </c>
      <c r="K434" s="9">
        <f t="shared" si="36"/>
        <v>0</v>
      </c>
      <c r="L434" s="172">
        <f t="shared" si="37"/>
        <v>0</v>
      </c>
      <c r="M434" s="163"/>
      <c r="N434" s="160"/>
      <c r="O434" s="161"/>
      <c r="P434" s="159"/>
      <c r="Q434" s="160"/>
      <c r="R434" s="161"/>
      <c r="S434" s="41"/>
      <c r="T434" s="18">
        <v>107</v>
      </c>
      <c r="U434" s="19" t="s">
        <v>1317</v>
      </c>
      <c r="V434" s="18">
        <v>111</v>
      </c>
      <c r="W434" s="30" t="s">
        <v>1323</v>
      </c>
      <c r="X434" s="41"/>
      <c r="Y434" s="41"/>
      <c r="Z434" s="41"/>
      <c r="AA434" s="41"/>
      <c r="AB434" s="41"/>
      <c r="AC434" s="41"/>
      <c r="AD434" s="41"/>
      <c r="AE434" s="830"/>
      <c r="AF434" s="18"/>
      <c r="AG434" s="19"/>
      <c r="AH434" s="18"/>
      <c r="AI434" s="30"/>
      <c r="AJ434" s="326"/>
      <c r="AL434" s="307">
        <f t="shared" si="30"/>
        <v>0</v>
      </c>
    </row>
    <row r="435" spans="1:38" ht="13.5" customHeight="1">
      <c r="A435" s="7">
        <v>429</v>
      </c>
      <c r="B435" s="324">
        <v>429</v>
      </c>
      <c r="C435" s="474"/>
      <c r="D435" s="232" t="e">
        <f t="shared" si="31"/>
        <v>#N/A</v>
      </c>
      <c r="E435" s="233" t="e">
        <f t="shared" si="32"/>
        <v>#N/A</v>
      </c>
      <c r="F435" s="233" t="e">
        <f t="shared" si="33"/>
        <v>#N/A</v>
      </c>
      <c r="G435" s="472"/>
      <c r="H435" s="471">
        <f t="shared" si="34"/>
        <v>0</v>
      </c>
      <c r="I435" s="166">
        <f t="shared" ref="I435:I454" si="38">SUM(G435:H435)</f>
        <v>0</v>
      </c>
      <c r="J435" s="171">
        <f t="shared" si="35"/>
        <v>0</v>
      </c>
      <c r="K435" s="9">
        <f t="shared" si="36"/>
        <v>0</v>
      </c>
      <c r="L435" s="172">
        <f t="shared" si="37"/>
        <v>0</v>
      </c>
      <c r="M435" s="163"/>
      <c r="N435" s="160"/>
      <c r="O435" s="161"/>
      <c r="P435" s="159"/>
      <c r="Q435" s="160"/>
      <c r="R435" s="161"/>
      <c r="T435" s="16">
        <v>108</v>
      </c>
      <c r="U435" s="17" t="s">
        <v>1323</v>
      </c>
      <c r="V435" s="16">
        <v>109</v>
      </c>
      <c r="W435" s="334" t="s">
        <v>1318</v>
      </c>
      <c r="AE435" s="828">
        <v>108</v>
      </c>
      <c r="AF435" s="326"/>
      <c r="AG435" s="326"/>
      <c r="AH435" s="326"/>
      <c r="AI435" s="326"/>
      <c r="AJ435" s="326"/>
      <c r="AL435" s="307">
        <f t="shared" si="30"/>
        <v>0</v>
      </c>
    </row>
    <row r="436" spans="1:38" ht="13.5" customHeight="1">
      <c r="A436" s="6">
        <v>430</v>
      </c>
      <c r="B436" s="324">
        <v>430</v>
      </c>
      <c r="C436" s="474"/>
      <c r="D436" s="232" t="e">
        <f t="shared" si="31"/>
        <v>#N/A</v>
      </c>
      <c r="E436" s="233" t="e">
        <f t="shared" si="32"/>
        <v>#N/A</v>
      </c>
      <c r="F436" s="233" t="e">
        <f t="shared" si="33"/>
        <v>#N/A</v>
      </c>
      <c r="G436" s="472"/>
      <c r="H436" s="471">
        <f t="shared" si="34"/>
        <v>0</v>
      </c>
      <c r="I436" s="166">
        <f t="shared" si="38"/>
        <v>0</v>
      </c>
      <c r="J436" s="171">
        <f t="shared" si="35"/>
        <v>0</v>
      </c>
      <c r="K436" s="9">
        <f t="shared" si="36"/>
        <v>0</v>
      </c>
      <c r="L436" s="172">
        <f t="shared" si="37"/>
        <v>0</v>
      </c>
      <c r="M436" s="163"/>
      <c r="N436" s="160"/>
      <c r="O436" s="161"/>
      <c r="P436" s="159"/>
      <c r="Q436" s="160"/>
      <c r="R436" s="161"/>
      <c r="T436" s="12">
        <v>108</v>
      </c>
      <c r="U436" s="13" t="s">
        <v>1318</v>
      </c>
      <c r="V436" s="28">
        <v>110</v>
      </c>
      <c r="W436" s="29" t="s">
        <v>1311</v>
      </c>
      <c r="AE436" s="829"/>
      <c r="AF436" s="326"/>
      <c r="AG436" s="326"/>
      <c r="AH436" s="326"/>
      <c r="AI436" s="326"/>
      <c r="AJ436" s="326"/>
      <c r="AL436" s="307">
        <f t="shared" si="30"/>
        <v>0</v>
      </c>
    </row>
    <row r="437" spans="1:38" ht="13.5" customHeight="1">
      <c r="A437" s="7">
        <v>431</v>
      </c>
      <c r="B437" s="324">
        <v>431</v>
      </c>
      <c r="C437" s="474"/>
      <c r="D437" s="232" t="e">
        <f t="shared" si="31"/>
        <v>#N/A</v>
      </c>
      <c r="E437" s="233" t="e">
        <f t="shared" si="32"/>
        <v>#N/A</v>
      </c>
      <c r="F437" s="233" t="e">
        <f t="shared" si="33"/>
        <v>#N/A</v>
      </c>
      <c r="G437" s="472"/>
      <c r="H437" s="471">
        <f t="shared" si="34"/>
        <v>0</v>
      </c>
      <c r="I437" s="166">
        <f t="shared" si="38"/>
        <v>0</v>
      </c>
      <c r="J437" s="171">
        <f t="shared" si="35"/>
        <v>0</v>
      </c>
      <c r="K437" s="9">
        <f t="shared" si="36"/>
        <v>0</v>
      </c>
      <c r="L437" s="172">
        <f t="shared" si="37"/>
        <v>0</v>
      </c>
      <c r="M437" s="163"/>
      <c r="N437" s="160"/>
      <c r="O437" s="161"/>
      <c r="P437" s="159"/>
      <c r="Q437" s="160"/>
      <c r="R437" s="161"/>
      <c r="T437" s="10">
        <v>108</v>
      </c>
      <c r="U437" s="11" t="s">
        <v>1311</v>
      </c>
      <c r="V437" s="31">
        <v>111</v>
      </c>
      <c r="W437" s="32" t="s">
        <v>1317</v>
      </c>
      <c r="AE437" s="829"/>
      <c r="AF437" s="326"/>
      <c r="AG437" s="326"/>
      <c r="AH437" s="326"/>
      <c r="AI437" s="326"/>
      <c r="AJ437" s="326"/>
      <c r="AL437" s="307">
        <f t="shared" si="30"/>
        <v>0</v>
      </c>
    </row>
    <row r="438" spans="1:38" ht="13.5" customHeight="1">
      <c r="A438" s="7">
        <v>432</v>
      </c>
      <c r="B438" s="324">
        <v>432</v>
      </c>
      <c r="C438" s="474"/>
      <c r="D438" s="232" t="e">
        <f t="shared" si="31"/>
        <v>#N/A</v>
      </c>
      <c r="E438" s="233" t="e">
        <f t="shared" si="32"/>
        <v>#N/A</v>
      </c>
      <c r="F438" s="233" t="e">
        <f t="shared" si="33"/>
        <v>#N/A</v>
      </c>
      <c r="G438" s="472"/>
      <c r="H438" s="471">
        <f t="shared" si="34"/>
        <v>0</v>
      </c>
      <c r="I438" s="166">
        <f t="shared" si="38"/>
        <v>0</v>
      </c>
      <c r="J438" s="171">
        <f t="shared" si="35"/>
        <v>0</v>
      </c>
      <c r="K438" s="9">
        <f t="shared" si="36"/>
        <v>0</v>
      </c>
      <c r="L438" s="172">
        <f t="shared" si="37"/>
        <v>0</v>
      </c>
      <c r="M438" s="163"/>
      <c r="N438" s="160"/>
      <c r="O438" s="161"/>
      <c r="P438" s="159"/>
      <c r="Q438" s="160"/>
      <c r="R438" s="161"/>
      <c r="T438" s="18">
        <v>108</v>
      </c>
      <c r="U438" s="19" t="s">
        <v>1317</v>
      </c>
      <c r="V438" s="14">
        <v>112</v>
      </c>
      <c r="W438" s="15" t="s">
        <v>1323</v>
      </c>
      <c r="AE438" s="830"/>
      <c r="AF438" s="326"/>
      <c r="AG438" s="326"/>
      <c r="AH438" s="326"/>
      <c r="AI438" s="326"/>
      <c r="AJ438" s="326"/>
      <c r="AL438" s="307">
        <f t="shared" si="30"/>
        <v>0</v>
      </c>
    </row>
    <row r="439" spans="1:38" ht="13.5" customHeight="1">
      <c r="A439" s="7">
        <v>433</v>
      </c>
      <c r="B439" s="324">
        <v>433</v>
      </c>
      <c r="C439" s="474"/>
      <c r="D439" s="232" t="e">
        <f t="shared" si="31"/>
        <v>#N/A</v>
      </c>
      <c r="E439" s="233" t="e">
        <f t="shared" si="32"/>
        <v>#N/A</v>
      </c>
      <c r="F439" s="233" t="e">
        <f t="shared" si="33"/>
        <v>#N/A</v>
      </c>
      <c r="G439" s="472"/>
      <c r="H439" s="471">
        <f t="shared" si="34"/>
        <v>0</v>
      </c>
      <c r="I439" s="166">
        <f t="shared" si="38"/>
        <v>0</v>
      </c>
      <c r="J439" s="171">
        <f t="shared" si="35"/>
        <v>0</v>
      </c>
      <c r="K439" s="9">
        <f t="shared" si="36"/>
        <v>0</v>
      </c>
      <c r="L439" s="172">
        <f t="shared" si="37"/>
        <v>0</v>
      </c>
      <c r="M439" s="163"/>
      <c r="N439" s="160"/>
      <c r="O439" s="161"/>
      <c r="P439" s="159"/>
      <c r="Q439" s="160"/>
      <c r="R439" s="161"/>
      <c r="T439" s="16">
        <v>109</v>
      </c>
      <c r="U439" s="17" t="s">
        <v>1323</v>
      </c>
      <c r="V439" s="16">
        <v>110</v>
      </c>
      <c r="W439" s="334" t="s">
        <v>1318</v>
      </c>
      <c r="AE439" s="828">
        <v>109</v>
      </c>
      <c r="AF439" s="326"/>
      <c r="AG439" s="326"/>
      <c r="AH439" s="326"/>
      <c r="AI439" s="326"/>
      <c r="AJ439" s="326"/>
      <c r="AL439" s="307">
        <f t="shared" si="30"/>
        <v>0</v>
      </c>
    </row>
    <row r="440" spans="1:38" ht="13.5" customHeight="1">
      <c r="A440" s="7">
        <v>434</v>
      </c>
      <c r="B440" s="324">
        <v>434</v>
      </c>
      <c r="C440" s="474"/>
      <c r="D440" s="232" t="e">
        <f t="shared" si="31"/>
        <v>#N/A</v>
      </c>
      <c r="E440" s="233" t="e">
        <f t="shared" si="32"/>
        <v>#N/A</v>
      </c>
      <c r="F440" s="233" t="e">
        <f t="shared" si="33"/>
        <v>#N/A</v>
      </c>
      <c r="G440" s="472"/>
      <c r="H440" s="471">
        <f t="shared" si="34"/>
        <v>0</v>
      </c>
      <c r="I440" s="166">
        <f t="shared" si="38"/>
        <v>0</v>
      </c>
      <c r="J440" s="171">
        <f t="shared" si="35"/>
        <v>0</v>
      </c>
      <c r="K440" s="9">
        <f t="shared" si="36"/>
        <v>0</v>
      </c>
      <c r="L440" s="172">
        <f t="shared" si="37"/>
        <v>0</v>
      </c>
      <c r="M440" s="163"/>
      <c r="N440" s="160"/>
      <c r="O440" s="161"/>
      <c r="P440" s="159"/>
      <c r="Q440" s="160"/>
      <c r="R440" s="161"/>
      <c r="T440" s="12">
        <v>109</v>
      </c>
      <c r="U440" s="13" t="s">
        <v>1318</v>
      </c>
      <c r="V440" s="28">
        <v>111</v>
      </c>
      <c r="W440" s="29" t="s">
        <v>1311</v>
      </c>
      <c r="AE440" s="829"/>
      <c r="AF440" s="326"/>
      <c r="AG440" s="326"/>
      <c r="AH440" s="326"/>
      <c r="AI440" s="326"/>
      <c r="AJ440" s="326"/>
      <c r="AL440" s="307">
        <f t="shared" si="30"/>
        <v>0</v>
      </c>
    </row>
    <row r="441" spans="1:38" ht="13.5" customHeight="1">
      <c r="A441" s="7">
        <v>435</v>
      </c>
      <c r="B441" s="324">
        <v>435</v>
      </c>
      <c r="C441" s="474"/>
      <c r="D441" s="232" t="e">
        <f t="shared" si="31"/>
        <v>#N/A</v>
      </c>
      <c r="E441" s="233" t="e">
        <f t="shared" si="32"/>
        <v>#N/A</v>
      </c>
      <c r="F441" s="233" t="e">
        <f t="shared" si="33"/>
        <v>#N/A</v>
      </c>
      <c r="G441" s="472"/>
      <c r="H441" s="471">
        <f t="shared" si="34"/>
        <v>0</v>
      </c>
      <c r="I441" s="166">
        <f t="shared" si="38"/>
        <v>0</v>
      </c>
      <c r="J441" s="171">
        <f t="shared" si="35"/>
        <v>0</v>
      </c>
      <c r="K441" s="9">
        <f t="shared" si="36"/>
        <v>0</v>
      </c>
      <c r="L441" s="172">
        <f t="shared" si="37"/>
        <v>0</v>
      </c>
      <c r="M441" s="163"/>
      <c r="N441" s="160"/>
      <c r="O441" s="161"/>
      <c r="P441" s="159"/>
      <c r="Q441" s="160"/>
      <c r="R441" s="161"/>
      <c r="T441" s="10">
        <v>109</v>
      </c>
      <c r="U441" s="11" t="s">
        <v>1311</v>
      </c>
      <c r="V441" s="31">
        <v>112</v>
      </c>
      <c r="W441" s="32" t="s">
        <v>1317</v>
      </c>
      <c r="AE441" s="829"/>
      <c r="AF441" s="326"/>
      <c r="AG441" s="326"/>
      <c r="AH441" s="326"/>
      <c r="AI441" s="326"/>
      <c r="AJ441" s="326"/>
      <c r="AL441" s="307">
        <f t="shared" si="30"/>
        <v>0</v>
      </c>
    </row>
    <row r="442" spans="1:38" ht="13.5" customHeight="1">
      <c r="A442" s="7">
        <v>436</v>
      </c>
      <c r="B442" s="324">
        <v>436</v>
      </c>
      <c r="C442" s="474"/>
      <c r="D442" s="232" t="e">
        <f t="shared" si="31"/>
        <v>#N/A</v>
      </c>
      <c r="E442" s="233" t="e">
        <f t="shared" si="32"/>
        <v>#N/A</v>
      </c>
      <c r="F442" s="233" t="e">
        <f t="shared" si="33"/>
        <v>#N/A</v>
      </c>
      <c r="G442" s="472"/>
      <c r="H442" s="471">
        <f t="shared" si="34"/>
        <v>0</v>
      </c>
      <c r="I442" s="166">
        <f t="shared" si="38"/>
        <v>0</v>
      </c>
      <c r="J442" s="171">
        <f t="shared" si="35"/>
        <v>0</v>
      </c>
      <c r="K442" s="9">
        <f t="shared" si="36"/>
        <v>0</v>
      </c>
      <c r="L442" s="172">
        <f t="shared" si="37"/>
        <v>0</v>
      </c>
      <c r="M442" s="163"/>
      <c r="N442" s="160"/>
      <c r="O442" s="161"/>
      <c r="P442" s="159"/>
      <c r="Q442" s="160"/>
      <c r="R442" s="161"/>
      <c r="T442" s="18">
        <v>109</v>
      </c>
      <c r="U442" s="19" t="s">
        <v>1317</v>
      </c>
      <c r="V442" s="18">
        <v>113</v>
      </c>
      <c r="W442" s="30" t="s">
        <v>1323</v>
      </c>
      <c r="AE442" s="830"/>
      <c r="AF442" s="326"/>
      <c r="AG442" s="326"/>
      <c r="AH442" s="326"/>
      <c r="AI442" s="326"/>
      <c r="AJ442" s="326"/>
      <c r="AL442" s="307">
        <f t="shared" si="30"/>
        <v>0</v>
      </c>
    </row>
    <row r="443" spans="1:38" ht="13.5" customHeight="1">
      <c r="A443" s="7">
        <v>437</v>
      </c>
      <c r="B443" s="324">
        <v>437</v>
      </c>
      <c r="C443" s="474"/>
      <c r="D443" s="232" t="e">
        <f t="shared" si="31"/>
        <v>#N/A</v>
      </c>
      <c r="E443" s="233" t="e">
        <f t="shared" si="32"/>
        <v>#N/A</v>
      </c>
      <c r="F443" s="233" t="e">
        <f t="shared" si="33"/>
        <v>#N/A</v>
      </c>
      <c r="G443" s="472"/>
      <c r="H443" s="471">
        <f t="shared" si="34"/>
        <v>0</v>
      </c>
      <c r="I443" s="166">
        <f t="shared" si="38"/>
        <v>0</v>
      </c>
      <c r="J443" s="171">
        <f t="shared" si="35"/>
        <v>0</v>
      </c>
      <c r="K443" s="9">
        <f t="shared" si="36"/>
        <v>0</v>
      </c>
      <c r="L443" s="172">
        <f t="shared" si="37"/>
        <v>0</v>
      </c>
      <c r="M443" s="163"/>
      <c r="N443" s="160"/>
      <c r="O443" s="161"/>
      <c r="P443" s="159"/>
      <c r="Q443" s="160"/>
      <c r="R443" s="161"/>
      <c r="T443" s="16">
        <v>110</v>
      </c>
      <c r="U443" s="17" t="s">
        <v>1323</v>
      </c>
      <c r="V443" s="16">
        <v>111</v>
      </c>
      <c r="W443" s="334" t="s">
        <v>1318</v>
      </c>
      <c r="AE443" s="828">
        <v>110</v>
      </c>
      <c r="AF443" s="326"/>
      <c r="AG443" s="326"/>
      <c r="AH443" s="326"/>
      <c r="AI443" s="326"/>
      <c r="AJ443" s="326"/>
      <c r="AL443" s="307">
        <f t="shared" si="30"/>
        <v>0</v>
      </c>
    </row>
    <row r="444" spans="1:38" ht="13.5" customHeight="1">
      <c r="A444" s="7">
        <v>438</v>
      </c>
      <c r="B444" s="324">
        <v>438</v>
      </c>
      <c r="C444" s="474"/>
      <c r="D444" s="232" t="e">
        <f t="shared" si="31"/>
        <v>#N/A</v>
      </c>
      <c r="E444" s="233" t="e">
        <f t="shared" si="32"/>
        <v>#N/A</v>
      </c>
      <c r="F444" s="233" t="e">
        <f t="shared" si="33"/>
        <v>#N/A</v>
      </c>
      <c r="G444" s="472"/>
      <c r="H444" s="471">
        <f t="shared" si="34"/>
        <v>0</v>
      </c>
      <c r="I444" s="166">
        <f t="shared" si="38"/>
        <v>0</v>
      </c>
      <c r="J444" s="171">
        <f t="shared" si="35"/>
        <v>0</v>
      </c>
      <c r="K444" s="9">
        <f t="shared" si="36"/>
        <v>0</v>
      </c>
      <c r="L444" s="172">
        <f t="shared" si="37"/>
        <v>0</v>
      </c>
      <c r="M444" s="163"/>
      <c r="N444" s="160"/>
      <c r="O444" s="161"/>
      <c r="P444" s="159"/>
      <c r="Q444" s="160"/>
      <c r="R444" s="161"/>
      <c r="T444" s="12">
        <v>110</v>
      </c>
      <c r="U444" s="13" t="s">
        <v>1318</v>
      </c>
      <c r="V444" s="28">
        <v>112</v>
      </c>
      <c r="W444" s="29" t="s">
        <v>1311</v>
      </c>
      <c r="AE444" s="829"/>
      <c r="AF444" s="326"/>
      <c r="AG444" s="326"/>
      <c r="AH444" s="326"/>
      <c r="AI444" s="326"/>
      <c r="AJ444" s="326"/>
      <c r="AL444" s="307">
        <f t="shared" si="30"/>
        <v>0</v>
      </c>
    </row>
    <row r="445" spans="1:38" ht="13.5" customHeight="1">
      <c r="A445" s="7">
        <v>439</v>
      </c>
      <c r="B445" s="324">
        <v>439</v>
      </c>
      <c r="C445" s="474"/>
      <c r="D445" s="232" t="e">
        <f t="shared" si="31"/>
        <v>#N/A</v>
      </c>
      <c r="E445" s="233" t="e">
        <f t="shared" si="32"/>
        <v>#N/A</v>
      </c>
      <c r="F445" s="233" t="e">
        <f t="shared" si="33"/>
        <v>#N/A</v>
      </c>
      <c r="G445" s="472"/>
      <c r="H445" s="471">
        <f t="shared" si="34"/>
        <v>0</v>
      </c>
      <c r="I445" s="166">
        <f t="shared" si="38"/>
        <v>0</v>
      </c>
      <c r="J445" s="171">
        <f t="shared" si="35"/>
        <v>0</v>
      </c>
      <c r="K445" s="9">
        <f t="shared" si="36"/>
        <v>0</v>
      </c>
      <c r="L445" s="172">
        <f t="shared" si="37"/>
        <v>0</v>
      </c>
      <c r="M445" s="163"/>
      <c r="N445" s="160"/>
      <c r="O445" s="161"/>
      <c r="P445" s="159"/>
      <c r="Q445" s="160"/>
      <c r="R445" s="161"/>
      <c r="T445" s="10">
        <v>110</v>
      </c>
      <c r="U445" s="11" t="s">
        <v>1311</v>
      </c>
      <c r="V445" s="31">
        <v>113</v>
      </c>
      <c r="W445" s="32" t="s">
        <v>1317</v>
      </c>
      <c r="AE445" s="829"/>
      <c r="AF445" s="326"/>
      <c r="AG445" s="326"/>
      <c r="AH445" s="326"/>
      <c r="AI445" s="326"/>
      <c r="AJ445" s="326"/>
      <c r="AL445" s="307">
        <f t="shared" si="30"/>
        <v>0</v>
      </c>
    </row>
    <row r="446" spans="1:38" ht="13.5" customHeight="1">
      <c r="A446" s="7">
        <v>440</v>
      </c>
      <c r="B446" s="324">
        <v>440</v>
      </c>
      <c r="C446" s="474"/>
      <c r="D446" s="232" t="e">
        <f t="shared" si="31"/>
        <v>#N/A</v>
      </c>
      <c r="E446" s="233" t="e">
        <f t="shared" si="32"/>
        <v>#N/A</v>
      </c>
      <c r="F446" s="233" t="e">
        <f t="shared" si="33"/>
        <v>#N/A</v>
      </c>
      <c r="G446" s="472"/>
      <c r="H446" s="471">
        <f t="shared" si="34"/>
        <v>0</v>
      </c>
      <c r="I446" s="166">
        <f t="shared" si="38"/>
        <v>0</v>
      </c>
      <c r="J446" s="171">
        <f t="shared" si="35"/>
        <v>0</v>
      </c>
      <c r="K446" s="9">
        <f t="shared" si="36"/>
        <v>0</v>
      </c>
      <c r="L446" s="172">
        <f t="shared" si="37"/>
        <v>0</v>
      </c>
      <c r="M446" s="163"/>
      <c r="N446" s="160"/>
      <c r="O446" s="161"/>
      <c r="P446" s="159"/>
      <c r="Q446" s="160"/>
      <c r="R446" s="161"/>
      <c r="T446" s="18">
        <v>110</v>
      </c>
      <c r="U446" s="19" t="s">
        <v>1317</v>
      </c>
      <c r="V446" s="14">
        <v>114</v>
      </c>
      <c r="W446" s="15" t="s">
        <v>1323</v>
      </c>
      <c r="AE446" s="830"/>
      <c r="AF446" s="326"/>
      <c r="AG446" s="326"/>
      <c r="AH446" s="326"/>
      <c r="AI446" s="326"/>
      <c r="AJ446" s="326"/>
      <c r="AL446" s="307">
        <f t="shared" si="30"/>
        <v>0</v>
      </c>
    </row>
    <row r="447" spans="1:38" ht="13.5" customHeight="1">
      <c r="A447" s="7">
        <v>441</v>
      </c>
      <c r="B447" s="324">
        <v>441</v>
      </c>
      <c r="C447" s="474"/>
      <c r="D447" s="232" t="e">
        <f t="shared" si="31"/>
        <v>#N/A</v>
      </c>
      <c r="E447" s="233" t="e">
        <f t="shared" si="32"/>
        <v>#N/A</v>
      </c>
      <c r="F447" s="233" t="e">
        <f t="shared" si="33"/>
        <v>#N/A</v>
      </c>
      <c r="G447" s="472"/>
      <c r="H447" s="471">
        <f t="shared" si="34"/>
        <v>0</v>
      </c>
      <c r="I447" s="166">
        <f t="shared" si="38"/>
        <v>0</v>
      </c>
      <c r="J447" s="171">
        <f t="shared" si="35"/>
        <v>0</v>
      </c>
      <c r="K447" s="9">
        <f t="shared" si="36"/>
        <v>0</v>
      </c>
      <c r="L447" s="172">
        <f t="shared" si="37"/>
        <v>0</v>
      </c>
      <c r="M447" s="163"/>
      <c r="N447" s="160"/>
      <c r="O447" s="161"/>
      <c r="P447" s="159"/>
      <c r="Q447" s="160"/>
      <c r="R447" s="161"/>
      <c r="T447" s="16">
        <v>111</v>
      </c>
      <c r="U447" s="17" t="s">
        <v>1323</v>
      </c>
      <c r="V447" s="16">
        <v>112</v>
      </c>
      <c r="W447" s="334" t="s">
        <v>1318</v>
      </c>
      <c r="AE447" s="828">
        <v>111</v>
      </c>
      <c r="AF447" s="326"/>
      <c r="AG447" s="326"/>
      <c r="AH447" s="326"/>
      <c r="AI447" s="326"/>
      <c r="AJ447" s="326"/>
      <c r="AL447" s="307">
        <f t="shared" si="30"/>
        <v>0</v>
      </c>
    </row>
    <row r="448" spans="1:38" ht="13.5" customHeight="1">
      <c r="A448" s="7">
        <v>442</v>
      </c>
      <c r="B448" s="324">
        <v>442</v>
      </c>
      <c r="C448" s="474"/>
      <c r="D448" s="232" t="e">
        <f t="shared" si="31"/>
        <v>#N/A</v>
      </c>
      <c r="E448" s="233" t="e">
        <f t="shared" si="32"/>
        <v>#N/A</v>
      </c>
      <c r="F448" s="233" t="e">
        <f t="shared" si="33"/>
        <v>#N/A</v>
      </c>
      <c r="G448" s="472"/>
      <c r="H448" s="471">
        <f t="shared" si="34"/>
        <v>0</v>
      </c>
      <c r="I448" s="166">
        <f t="shared" si="38"/>
        <v>0</v>
      </c>
      <c r="J448" s="171">
        <f t="shared" si="35"/>
        <v>0</v>
      </c>
      <c r="K448" s="9">
        <f t="shared" si="36"/>
        <v>0</v>
      </c>
      <c r="L448" s="172">
        <f t="shared" si="37"/>
        <v>0</v>
      </c>
      <c r="M448" s="163"/>
      <c r="N448" s="160"/>
      <c r="O448" s="161"/>
      <c r="P448" s="159"/>
      <c r="Q448" s="160"/>
      <c r="R448" s="161"/>
      <c r="T448" s="12">
        <v>111</v>
      </c>
      <c r="U448" s="13" t="s">
        <v>1318</v>
      </c>
      <c r="V448" s="28">
        <v>113</v>
      </c>
      <c r="W448" s="29" t="s">
        <v>1311</v>
      </c>
      <c r="AE448" s="829"/>
      <c r="AF448" s="326"/>
      <c r="AG448" s="326"/>
      <c r="AH448" s="326"/>
      <c r="AI448" s="326"/>
      <c r="AJ448" s="326"/>
      <c r="AL448" s="307">
        <f t="shared" si="30"/>
        <v>0</v>
      </c>
    </row>
    <row r="449" spans="1:38" ht="13.5" customHeight="1">
      <c r="A449" s="7">
        <v>443</v>
      </c>
      <c r="B449" s="324">
        <v>443</v>
      </c>
      <c r="C449" s="474"/>
      <c r="D449" s="232" t="e">
        <f t="shared" si="31"/>
        <v>#N/A</v>
      </c>
      <c r="E449" s="233" t="e">
        <f t="shared" si="32"/>
        <v>#N/A</v>
      </c>
      <c r="F449" s="233" t="e">
        <f t="shared" si="33"/>
        <v>#N/A</v>
      </c>
      <c r="G449" s="472"/>
      <c r="H449" s="471">
        <f t="shared" si="34"/>
        <v>0</v>
      </c>
      <c r="I449" s="166">
        <f t="shared" si="38"/>
        <v>0</v>
      </c>
      <c r="J449" s="171">
        <f t="shared" si="35"/>
        <v>0</v>
      </c>
      <c r="K449" s="9">
        <f t="shared" si="36"/>
        <v>0</v>
      </c>
      <c r="L449" s="172">
        <f t="shared" si="37"/>
        <v>0</v>
      </c>
      <c r="M449" s="163"/>
      <c r="N449" s="160"/>
      <c r="O449" s="161"/>
      <c r="P449" s="159"/>
      <c r="Q449" s="160"/>
      <c r="R449" s="161"/>
      <c r="T449" s="10">
        <v>111</v>
      </c>
      <c r="U449" s="11" t="s">
        <v>1311</v>
      </c>
      <c r="V449" s="31">
        <v>114</v>
      </c>
      <c r="W449" s="32" t="s">
        <v>1317</v>
      </c>
      <c r="AE449" s="829"/>
      <c r="AF449" s="326"/>
      <c r="AG449" s="326"/>
      <c r="AH449" s="326"/>
      <c r="AI449" s="326"/>
      <c r="AJ449" s="326"/>
      <c r="AL449" s="307">
        <f t="shared" si="30"/>
        <v>0</v>
      </c>
    </row>
    <row r="450" spans="1:38" ht="13.5" customHeight="1">
      <c r="A450" s="7">
        <v>444</v>
      </c>
      <c r="B450" s="324">
        <v>444</v>
      </c>
      <c r="C450" s="474"/>
      <c r="D450" s="232" t="e">
        <f t="shared" si="31"/>
        <v>#N/A</v>
      </c>
      <c r="E450" s="233" t="e">
        <f t="shared" si="32"/>
        <v>#N/A</v>
      </c>
      <c r="F450" s="233" t="e">
        <f t="shared" si="33"/>
        <v>#N/A</v>
      </c>
      <c r="G450" s="472"/>
      <c r="H450" s="471">
        <f t="shared" si="34"/>
        <v>0</v>
      </c>
      <c r="I450" s="166">
        <f t="shared" si="38"/>
        <v>0</v>
      </c>
      <c r="J450" s="171">
        <f t="shared" si="35"/>
        <v>0</v>
      </c>
      <c r="K450" s="9">
        <f t="shared" si="36"/>
        <v>0</v>
      </c>
      <c r="L450" s="172">
        <f t="shared" si="37"/>
        <v>0</v>
      </c>
      <c r="M450" s="163"/>
      <c r="N450" s="160"/>
      <c r="O450" s="161"/>
      <c r="P450" s="159"/>
      <c r="Q450" s="160"/>
      <c r="R450" s="161"/>
      <c r="T450" s="18">
        <v>111</v>
      </c>
      <c r="U450" s="19" t="s">
        <v>1317</v>
      </c>
      <c r="V450" s="18">
        <v>115</v>
      </c>
      <c r="W450" s="30" t="s">
        <v>1323</v>
      </c>
      <c r="AE450" s="830"/>
      <c r="AF450" s="326"/>
      <c r="AG450" s="326"/>
      <c r="AH450" s="326"/>
      <c r="AI450" s="326"/>
      <c r="AJ450" s="326"/>
      <c r="AL450" s="307">
        <f t="shared" si="30"/>
        <v>0</v>
      </c>
    </row>
    <row r="451" spans="1:38" ht="13.5" customHeight="1">
      <c r="A451" s="7">
        <v>445</v>
      </c>
      <c r="B451" s="324">
        <v>445</v>
      </c>
      <c r="C451" s="474"/>
      <c r="D451" s="232" t="e">
        <f t="shared" si="31"/>
        <v>#N/A</v>
      </c>
      <c r="E451" s="233" t="e">
        <f t="shared" si="32"/>
        <v>#N/A</v>
      </c>
      <c r="F451" s="233" t="e">
        <f t="shared" si="33"/>
        <v>#N/A</v>
      </c>
      <c r="G451" s="472"/>
      <c r="H451" s="471">
        <f t="shared" si="34"/>
        <v>0</v>
      </c>
      <c r="I451" s="166">
        <f t="shared" si="38"/>
        <v>0</v>
      </c>
      <c r="J451" s="171">
        <f t="shared" si="35"/>
        <v>0</v>
      </c>
      <c r="K451" s="9">
        <f t="shared" si="36"/>
        <v>0</v>
      </c>
      <c r="L451" s="172">
        <f t="shared" si="37"/>
        <v>0</v>
      </c>
      <c r="M451" s="163"/>
      <c r="N451" s="160"/>
      <c r="O451" s="161"/>
      <c r="P451" s="159"/>
      <c r="Q451" s="160"/>
      <c r="R451" s="161"/>
      <c r="T451" s="16">
        <v>112</v>
      </c>
      <c r="U451" s="17" t="s">
        <v>1323</v>
      </c>
      <c r="V451" s="16">
        <v>113</v>
      </c>
      <c r="W451" s="334" t="s">
        <v>1318</v>
      </c>
      <c r="AE451" s="828">
        <v>112</v>
      </c>
      <c r="AF451" s="326"/>
      <c r="AG451" s="326"/>
      <c r="AH451" s="326"/>
      <c r="AI451" s="326"/>
      <c r="AJ451" s="326"/>
      <c r="AL451" s="307">
        <f t="shared" si="30"/>
        <v>0</v>
      </c>
    </row>
    <row r="452" spans="1:38" ht="13.5" customHeight="1">
      <c r="A452" s="7">
        <v>446</v>
      </c>
      <c r="B452" s="324">
        <v>446</v>
      </c>
      <c r="C452" s="474"/>
      <c r="D452" s="232" t="e">
        <f t="shared" si="31"/>
        <v>#N/A</v>
      </c>
      <c r="E452" s="233" t="e">
        <f t="shared" si="32"/>
        <v>#N/A</v>
      </c>
      <c r="F452" s="233" t="e">
        <f t="shared" si="33"/>
        <v>#N/A</v>
      </c>
      <c r="G452" s="472"/>
      <c r="H452" s="471">
        <f t="shared" si="34"/>
        <v>0</v>
      </c>
      <c r="I452" s="166">
        <f t="shared" si="38"/>
        <v>0</v>
      </c>
      <c r="J452" s="171">
        <f t="shared" si="35"/>
        <v>0</v>
      </c>
      <c r="K452" s="9">
        <f t="shared" si="36"/>
        <v>0</v>
      </c>
      <c r="L452" s="172">
        <f t="shared" si="37"/>
        <v>0</v>
      </c>
      <c r="M452" s="163"/>
      <c r="N452" s="160"/>
      <c r="O452" s="161"/>
      <c r="P452" s="159"/>
      <c r="Q452" s="160"/>
      <c r="R452" s="161"/>
      <c r="T452" s="12">
        <v>112</v>
      </c>
      <c r="U452" s="13" t="s">
        <v>1318</v>
      </c>
      <c r="V452" s="28">
        <v>114</v>
      </c>
      <c r="W452" s="29" t="s">
        <v>1311</v>
      </c>
      <c r="AE452" s="829"/>
      <c r="AF452" s="326"/>
      <c r="AG452" s="326"/>
      <c r="AH452" s="326"/>
      <c r="AI452" s="326"/>
      <c r="AJ452" s="326"/>
      <c r="AL452" s="307">
        <f t="shared" si="30"/>
        <v>0</v>
      </c>
    </row>
    <row r="453" spans="1:38" ht="13.5" customHeight="1">
      <c r="A453" s="7">
        <v>447</v>
      </c>
      <c r="B453" s="324">
        <v>447</v>
      </c>
      <c r="C453" s="475"/>
      <c r="D453" s="232" t="e">
        <f t="shared" si="31"/>
        <v>#N/A</v>
      </c>
      <c r="E453" s="233" t="e">
        <f t="shared" si="32"/>
        <v>#N/A</v>
      </c>
      <c r="F453" s="233" t="e">
        <f t="shared" si="33"/>
        <v>#N/A</v>
      </c>
      <c r="G453" s="472"/>
      <c r="H453" s="471">
        <f t="shared" si="34"/>
        <v>0</v>
      </c>
      <c r="I453" s="166">
        <f t="shared" si="38"/>
        <v>0</v>
      </c>
      <c r="J453" s="171">
        <f t="shared" si="35"/>
        <v>0</v>
      </c>
      <c r="K453" s="9">
        <f t="shared" si="36"/>
        <v>0</v>
      </c>
      <c r="L453" s="172">
        <f t="shared" si="37"/>
        <v>0</v>
      </c>
      <c r="M453" s="163"/>
      <c r="N453" s="160"/>
      <c r="O453" s="161"/>
      <c r="P453" s="159"/>
      <c r="Q453" s="160"/>
      <c r="R453" s="161"/>
      <c r="T453" s="10">
        <v>112</v>
      </c>
      <c r="U453" s="11" t="s">
        <v>1311</v>
      </c>
      <c r="V453" s="31">
        <v>115</v>
      </c>
      <c r="W453" s="32" t="s">
        <v>1317</v>
      </c>
      <c r="AE453" s="829"/>
      <c r="AF453" s="326"/>
      <c r="AG453" s="326"/>
      <c r="AH453" s="326"/>
      <c r="AI453" s="326"/>
      <c r="AJ453" s="326"/>
      <c r="AL453" s="307">
        <f t="shared" si="30"/>
        <v>0</v>
      </c>
    </row>
    <row r="454" spans="1:38" ht="13.5" customHeight="1">
      <c r="A454" s="7">
        <v>448</v>
      </c>
      <c r="B454" s="324">
        <v>448</v>
      </c>
      <c r="C454" s="737"/>
      <c r="D454" s="232" t="e">
        <f t="shared" si="31"/>
        <v>#N/A</v>
      </c>
      <c r="E454" s="233" t="e">
        <f t="shared" si="32"/>
        <v>#N/A</v>
      </c>
      <c r="F454" s="233" t="e">
        <f t="shared" si="33"/>
        <v>#N/A</v>
      </c>
      <c r="G454" s="472"/>
      <c r="H454" s="471">
        <f t="shared" si="34"/>
        <v>0</v>
      </c>
      <c r="I454" s="166">
        <f t="shared" si="38"/>
        <v>0</v>
      </c>
      <c r="J454" s="171">
        <f t="shared" si="35"/>
        <v>0</v>
      </c>
      <c r="K454" s="9">
        <f t="shared" si="36"/>
        <v>0</v>
      </c>
      <c r="L454" s="172">
        <f t="shared" si="37"/>
        <v>0</v>
      </c>
      <c r="M454" s="163"/>
      <c r="N454" s="160"/>
      <c r="O454" s="161"/>
      <c r="P454" s="159"/>
      <c r="Q454" s="160"/>
      <c r="R454" s="161"/>
      <c r="T454" s="18">
        <v>112</v>
      </c>
      <c r="U454" s="19" t="s">
        <v>1317</v>
      </c>
      <c r="V454" s="14">
        <v>116</v>
      </c>
      <c r="W454" s="15" t="s">
        <v>1323</v>
      </c>
      <c r="AE454" s="830"/>
      <c r="AF454" s="326"/>
      <c r="AG454" s="326"/>
      <c r="AH454" s="326"/>
      <c r="AI454" s="326"/>
      <c r="AJ454" s="326"/>
      <c r="AL454" s="307">
        <f t="shared" si="30"/>
        <v>0</v>
      </c>
    </row>
    <row r="455" spans="1:38" ht="13.5" customHeight="1">
      <c r="A455" s="7">
        <v>449</v>
      </c>
      <c r="B455" s="324">
        <v>449</v>
      </c>
      <c r="C455" s="475"/>
      <c r="D455" s="232" t="e">
        <f t="shared" ref="D455:D518" si="39">VLOOKUP(C455,$C$564:$I$2155,2,0)</f>
        <v>#N/A</v>
      </c>
      <c r="E455" s="233" t="e">
        <f t="shared" ref="E455:E518" si="40">VLOOKUP(C455,$C$564:$I$2155,3,0)</f>
        <v>#N/A</v>
      </c>
      <c r="F455" s="233" t="e">
        <f t="shared" ref="F455:F518" si="41">VLOOKUP(C455,$C$564:$I$2155,4,0)</f>
        <v>#N/A</v>
      </c>
      <c r="G455" s="472"/>
      <c r="H455" s="471">
        <f t="shared" ref="H455:H482" si="42">AL455</f>
        <v>0</v>
      </c>
      <c r="I455" s="166">
        <f t="shared" ref="I455:I482" si="43">SUM(G455:H455)</f>
        <v>0</v>
      </c>
      <c r="J455" s="171">
        <f t="shared" ref="J455:J482" si="44">M455+P455</f>
        <v>0</v>
      </c>
      <c r="K455" s="9">
        <f t="shared" ref="K455:K482" si="45">N455+Q455</f>
        <v>0</v>
      </c>
      <c r="L455" s="172">
        <f t="shared" ref="L455:L482" si="46">O455+R455</f>
        <v>0</v>
      </c>
      <c r="M455" s="163"/>
      <c r="N455" s="160"/>
      <c r="O455" s="161"/>
      <c r="P455" s="159"/>
      <c r="Q455" s="160"/>
      <c r="R455" s="161"/>
      <c r="T455" s="16">
        <v>113</v>
      </c>
      <c r="U455" s="17" t="s">
        <v>1323</v>
      </c>
      <c r="V455" s="16">
        <v>114</v>
      </c>
      <c r="W455" s="334" t="s">
        <v>1318</v>
      </c>
      <c r="AE455" s="828">
        <v>113</v>
      </c>
      <c r="AF455" s="326"/>
      <c r="AG455" s="326"/>
      <c r="AH455" s="326"/>
      <c r="AI455" s="326"/>
      <c r="AJ455" s="326"/>
      <c r="AL455" s="307">
        <f t="shared" si="30"/>
        <v>0</v>
      </c>
    </row>
    <row r="456" spans="1:38" ht="13.5" customHeight="1">
      <c r="A456" s="7">
        <v>450</v>
      </c>
      <c r="B456" s="324">
        <v>450</v>
      </c>
      <c r="C456" s="738"/>
      <c r="D456" s="232" t="e">
        <f t="shared" si="39"/>
        <v>#N/A</v>
      </c>
      <c r="E456" s="233" t="e">
        <f t="shared" si="40"/>
        <v>#N/A</v>
      </c>
      <c r="F456" s="233" t="e">
        <f t="shared" si="41"/>
        <v>#N/A</v>
      </c>
      <c r="G456" s="472"/>
      <c r="H456" s="471">
        <f t="shared" si="42"/>
        <v>0</v>
      </c>
      <c r="I456" s="166">
        <f t="shared" si="43"/>
        <v>0</v>
      </c>
      <c r="J456" s="171">
        <f t="shared" si="44"/>
        <v>0</v>
      </c>
      <c r="K456" s="9">
        <f t="shared" si="45"/>
        <v>0</v>
      </c>
      <c r="L456" s="172">
        <f t="shared" si="46"/>
        <v>0</v>
      </c>
      <c r="M456" s="163"/>
      <c r="N456" s="160"/>
      <c r="O456" s="161"/>
      <c r="P456" s="159"/>
      <c r="Q456" s="160"/>
      <c r="R456" s="161"/>
      <c r="T456" s="12">
        <v>113</v>
      </c>
      <c r="U456" s="13" t="s">
        <v>1318</v>
      </c>
      <c r="V456" s="28">
        <v>115</v>
      </c>
      <c r="W456" s="29" t="s">
        <v>1311</v>
      </c>
      <c r="AE456" s="829"/>
      <c r="AF456" s="326"/>
      <c r="AG456" s="326"/>
      <c r="AH456" s="326"/>
      <c r="AI456" s="326"/>
      <c r="AJ456" s="326"/>
      <c r="AL456" s="307">
        <f t="shared" si="30"/>
        <v>0</v>
      </c>
    </row>
    <row r="457" spans="1:38" ht="13.5" customHeight="1">
      <c r="A457" s="7">
        <v>451</v>
      </c>
      <c r="B457" s="324">
        <v>451</v>
      </c>
      <c r="C457" s="739"/>
      <c r="D457" s="232" t="e">
        <f t="shared" si="39"/>
        <v>#N/A</v>
      </c>
      <c r="E457" s="233" t="e">
        <f t="shared" si="40"/>
        <v>#N/A</v>
      </c>
      <c r="F457" s="233" t="e">
        <f t="shared" si="41"/>
        <v>#N/A</v>
      </c>
      <c r="G457" s="472"/>
      <c r="H457" s="471">
        <f t="shared" si="42"/>
        <v>0</v>
      </c>
      <c r="I457" s="166">
        <f t="shared" si="43"/>
        <v>0</v>
      </c>
      <c r="J457" s="171">
        <f t="shared" si="44"/>
        <v>0</v>
      </c>
      <c r="K457" s="9">
        <f t="shared" si="45"/>
        <v>0</v>
      </c>
      <c r="L457" s="172">
        <f t="shared" si="46"/>
        <v>0</v>
      </c>
      <c r="M457" s="163"/>
      <c r="N457" s="160"/>
      <c r="O457" s="161"/>
      <c r="P457" s="159"/>
      <c r="Q457" s="160"/>
      <c r="R457" s="161"/>
      <c r="T457" s="10">
        <v>113</v>
      </c>
      <c r="U457" s="11" t="s">
        <v>1311</v>
      </c>
      <c r="V457" s="31">
        <v>116</v>
      </c>
      <c r="W457" s="32" t="s">
        <v>1317</v>
      </c>
      <c r="AE457" s="829"/>
      <c r="AF457" s="326"/>
      <c r="AG457" s="326"/>
      <c r="AH457" s="326"/>
      <c r="AI457" s="326"/>
      <c r="AJ457" s="326"/>
      <c r="AL457" s="307">
        <f t="shared" ref="AL457:AL520" si="47">IF(J457&gt;=1,VLOOKUP(J457,$AM$7:$AQ$81,5),0)</f>
        <v>0</v>
      </c>
    </row>
    <row r="458" spans="1:38" ht="13.5" customHeight="1">
      <c r="A458" s="7">
        <v>452</v>
      </c>
      <c r="B458" s="324">
        <v>452</v>
      </c>
      <c r="C458" s="473"/>
      <c r="D458" s="232" t="e">
        <f t="shared" si="39"/>
        <v>#N/A</v>
      </c>
      <c r="E458" s="233" t="e">
        <f t="shared" si="40"/>
        <v>#N/A</v>
      </c>
      <c r="F458" s="233" t="e">
        <f t="shared" si="41"/>
        <v>#N/A</v>
      </c>
      <c r="G458" s="472"/>
      <c r="H458" s="471">
        <f t="shared" si="42"/>
        <v>0</v>
      </c>
      <c r="I458" s="166">
        <f t="shared" si="43"/>
        <v>0</v>
      </c>
      <c r="J458" s="171">
        <f t="shared" si="44"/>
        <v>0</v>
      </c>
      <c r="K458" s="9">
        <f t="shared" si="45"/>
        <v>0</v>
      </c>
      <c r="L458" s="172">
        <f t="shared" si="46"/>
        <v>0</v>
      </c>
      <c r="M458" s="163"/>
      <c r="N458" s="160"/>
      <c r="O458" s="161"/>
      <c r="P458" s="159"/>
      <c r="Q458" s="160"/>
      <c r="R458" s="161"/>
      <c r="T458" s="18">
        <v>113</v>
      </c>
      <c r="U458" s="19" t="s">
        <v>1317</v>
      </c>
      <c r="V458" s="18">
        <v>117</v>
      </c>
      <c r="W458" s="30" t="s">
        <v>1323</v>
      </c>
      <c r="AE458" s="830"/>
      <c r="AF458" s="326"/>
      <c r="AG458" s="326"/>
      <c r="AH458" s="326"/>
      <c r="AI458" s="326"/>
      <c r="AJ458" s="326"/>
      <c r="AL458" s="307">
        <f t="shared" si="47"/>
        <v>0</v>
      </c>
    </row>
    <row r="459" spans="1:38" ht="13.5" customHeight="1">
      <c r="A459" s="7">
        <v>453</v>
      </c>
      <c r="B459" s="324">
        <v>453</v>
      </c>
      <c r="C459" s="475"/>
      <c r="D459" s="232" t="e">
        <f t="shared" si="39"/>
        <v>#N/A</v>
      </c>
      <c r="E459" s="233" t="e">
        <f t="shared" si="40"/>
        <v>#N/A</v>
      </c>
      <c r="F459" s="233" t="e">
        <f t="shared" si="41"/>
        <v>#N/A</v>
      </c>
      <c r="G459" s="472"/>
      <c r="H459" s="471">
        <f t="shared" si="42"/>
        <v>0</v>
      </c>
      <c r="I459" s="166">
        <f t="shared" si="43"/>
        <v>0</v>
      </c>
      <c r="J459" s="171">
        <f t="shared" si="44"/>
        <v>0</v>
      </c>
      <c r="K459" s="9">
        <f t="shared" si="45"/>
        <v>0</v>
      </c>
      <c r="L459" s="172">
        <f t="shared" si="46"/>
        <v>0</v>
      </c>
      <c r="M459" s="163"/>
      <c r="N459" s="160"/>
      <c r="O459" s="161"/>
      <c r="P459" s="159"/>
      <c r="Q459" s="160"/>
      <c r="R459" s="161"/>
      <c r="T459" s="16">
        <v>114</v>
      </c>
      <c r="U459" s="17" t="s">
        <v>1323</v>
      </c>
      <c r="V459" s="16">
        <v>115</v>
      </c>
      <c r="W459" s="334" t="s">
        <v>1318</v>
      </c>
      <c r="AE459" s="828">
        <v>114</v>
      </c>
      <c r="AF459" s="326"/>
      <c r="AG459" s="326"/>
      <c r="AH459" s="326"/>
      <c r="AI459" s="326"/>
      <c r="AJ459" s="326"/>
      <c r="AL459" s="307">
        <f t="shared" si="47"/>
        <v>0</v>
      </c>
    </row>
    <row r="460" spans="1:38" ht="13.5" customHeight="1">
      <c r="A460" s="7">
        <v>454</v>
      </c>
      <c r="B460" s="324">
        <v>454</v>
      </c>
      <c r="C460" s="473"/>
      <c r="D460" s="232" t="e">
        <f t="shared" si="39"/>
        <v>#N/A</v>
      </c>
      <c r="E460" s="233" t="e">
        <f t="shared" si="40"/>
        <v>#N/A</v>
      </c>
      <c r="F460" s="233" t="e">
        <f t="shared" si="41"/>
        <v>#N/A</v>
      </c>
      <c r="G460" s="472"/>
      <c r="H460" s="471">
        <f t="shared" si="42"/>
        <v>0</v>
      </c>
      <c r="I460" s="166">
        <f t="shared" si="43"/>
        <v>0</v>
      </c>
      <c r="J460" s="171">
        <f t="shared" si="44"/>
        <v>0</v>
      </c>
      <c r="K460" s="9">
        <f t="shared" si="45"/>
        <v>0</v>
      </c>
      <c r="L460" s="172">
        <f t="shared" si="46"/>
        <v>0</v>
      </c>
      <c r="M460" s="163"/>
      <c r="N460" s="160"/>
      <c r="O460" s="161"/>
      <c r="P460" s="159"/>
      <c r="Q460" s="160"/>
      <c r="R460" s="161"/>
      <c r="T460" s="12">
        <v>114</v>
      </c>
      <c r="U460" s="13" t="s">
        <v>1318</v>
      </c>
      <c r="V460" s="28">
        <v>116</v>
      </c>
      <c r="W460" s="29" t="s">
        <v>1311</v>
      </c>
      <c r="AE460" s="829"/>
      <c r="AF460" s="326"/>
      <c r="AG460" s="326"/>
      <c r="AH460" s="326"/>
      <c r="AI460" s="326"/>
      <c r="AJ460" s="326"/>
      <c r="AL460" s="307">
        <f t="shared" si="47"/>
        <v>0</v>
      </c>
    </row>
    <row r="461" spans="1:38" ht="13.5" customHeight="1">
      <c r="A461" s="7">
        <v>455</v>
      </c>
      <c r="B461" s="324">
        <v>455</v>
      </c>
      <c r="C461" s="475"/>
      <c r="D461" s="232" t="e">
        <f t="shared" si="39"/>
        <v>#N/A</v>
      </c>
      <c r="E461" s="233" t="e">
        <f t="shared" si="40"/>
        <v>#N/A</v>
      </c>
      <c r="F461" s="233" t="e">
        <f t="shared" si="41"/>
        <v>#N/A</v>
      </c>
      <c r="G461" s="472"/>
      <c r="H461" s="471">
        <f t="shared" si="42"/>
        <v>0</v>
      </c>
      <c r="I461" s="166">
        <f t="shared" si="43"/>
        <v>0</v>
      </c>
      <c r="J461" s="171">
        <f t="shared" si="44"/>
        <v>0</v>
      </c>
      <c r="K461" s="9">
        <f t="shared" si="45"/>
        <v>0</v>
      </c>
      <c r="L461" s="172">
        <f t="shared" si="46"/>
        <v>0</v>
      </c>
      <c r="M461" s="163"/>
      <c r="N461" s="160"/>
      <c r="O461" s="161"/>
      <c r="P461" s="159"/>
      <c r="Q461" s="160"/>
      <c r="R461" s="161"/>
      <c r="T461" s="10">
        <v>114</v>
      </c>
      <c r="U461" s="11" t="s">
        <v>1311</v>
      </c>
      <c r="V461" s="31">
        <v>117</v>
      </c>
      <c r="W461" s="32" t="s">
        <v>1317</v>
      </c>
      <c r="AE461" s="829"/>
      <c r="AF461" s="326"/>
      <c r="AG461" s="326"/>
      <c r="AH461" s="326"/>
      <c r="AI461" s="326"/>
      <c r="AJ461" s="326"/>
      <c r="AL461" s="307">
        <f t="shared" si="47"/>
        <v>0</v>
      </c>
    </row>
    <row r="462" spans="1:38" ht="13.5" customHeight="1">
      <c r="A462" s="7">
        <v>456</v>
      </c>
      <c r="B462" s="324">
        <v>456</v>
      </c>
      <c r="C462" s="474"/>
      <c r="D462" s="232" t="e">
        <f t="shared" si="39"/>
        <v>#N/A</v>
      </c>
      <c r="E462" s="233" t="e">
        <f t="shared" si="40"/>
        <v>#N/A</v>
      </c>
      <c r="F462" s="233" t="e">
        <f t="shared" si="41"/>
        <v>#N/A</v>
      </c>
      <c r="G462" s="472"/>
      <c r="H462" s="471">
        <f t="shared" si="42"/>
        <v>0</v>
      </c>
      <c r="I462" s="166">
        <f t="shared" si="43"/>
        <v>0</v>
      </c>
      <c r="J462" s="171">
        <f t="shared" si="44"/>
        <v>0</v>
      </c>
      <c r="K462" s="9">
        <f t="shared" si="45"/>
        <v>0</v>
      </c>
      <c r="L462" s="172">
        <f t="shared" si="46"/>
        <v>0</v>
      </c>
      <c r="M462" s="163"/>
      <c r="N462" s="160"/>
      <c r="O462" s="161"/>
      <c r="P462" s="159"/>
      <c r="Q462" s="160"/>
      <c r="R462" s="161"/>
      <c r="T462" s="18">
        <v>114</v>
      </c>
      <c r="U462" s="19" t="s">
        <v>1317</v>
      </c>
      <c r="V462" s="18">
        <v>118</v>
      </c>
      <c r="W462" s="30" t="s">
        <v>1323</v>
      </c>
      <c r="AE462" s="830"/>
      <c r="AF462" s="326"/>
      <c r="AG462" s="326"/>
      <c r="AH462" s="326"/>
      <c r="AI462" s="326"/>
      <c r="AJ462" s="326"/>
      <c r="AL462" s="307">
        <f t="shared" si="47"/>
        <v>0</v>
      </c>
    </row>
    <row r="463" spans="1:38" ht="13.5" customHeight="1">
      <c r="A463" s="7">
        <v>457</v>
      </c>
      <c r="B463" s="324">
        <v>457</v>
      </c>
      <c r="C463" s="475"/>
      <c r="D463" s="232" t="e">
        <f t="shared" si="39"/>
        <v>#N/A</v>
      </c>
      <c r="E463" s="233" t="e">
        <f t="shared" si="40"/>
        <v>#N/A</v>
      </c>
      <c r="F463" s="233" t="e">
        <f t="shared" si="41"/>
        <v>#N/A</v>
      </c>
      <c r="G463" s="472"/>
      <c r="H463" s="471">
        <f t="shared" si="42"/>
        <v>0</v>
      </c>
      <c r="I463" s="166">
        <f t="shared" si="43"/>
        <v>0</v>
      </c>
      <c r="J463" s="171">
        <f t="shared" si="44"/>
        <v>0</v>
      </c>
      <c r="K463" s="9">
        <f t="shared" si="45"/>
        <v>0</v>
      </c>
      <c r="L463" s="172">
        <f t="shared" si="46"/>
        <v>0</v>
      </c>
      <c r="M463" s="163"/>
      <c r="N463" s="160"/>
      <c r="O463" s="161"/>
      <c r="P463" s="159"/>
      <c r="Q463" s="160"/>
      <c r="R463" s="161"/>
      <c r="T463" s="16">
        <v>115</v>
      </c>
      <c r="U463" s="17" t="s">
        <v>1323</v>
      </c>
      <c r="V463" s="16">
        <v>116</v>
      </c>
      <c r="W463" s="334" t="s">
        <v>1318</v>
      </c>
      <c r="AE463" s="828">
        <v>115</v>
      </c>
      <c r="AF463" s="326"/>
      <c r="AG463" s="326"/>
      <c r="AH463" s="326"/>
      <c r="AI463" s="326"/>
      <c r="AJ463" s="326"/>
      <c r="AL463" s="307">
        <f t="shared" si="47"/>
        <v>0</v>
      </c>
    </row>
    <row r="464" spans="1:38" ht="13.5" customHeight="1">
      <c r="A464" s="7">
        <v>458</v>
      </c>
      <c r="B464" s="324">
        <v>458</v>
      </c>
      <c r="C464" s="473"/>
      <c r="D464" s="232" t="e">
        <f t="shared" si="39"/>
        <v>#N/A</v>
      </c>
      <c r="E464" s="233" t="e">
        <f t="shared" si="40"/>
        <v>#N/A</v>
      </c>
      <c r="F464" s="233" t="e">
        <f t="shared" si="41"/>
        <v>#N/A</v>
      </c>
      <c r="G464" s="472"/>
      <c r="H464" s="471">
        <f t="shared" si="42"/>
        <v>0</v>
      </c>
      <c r="I464" s="166">
        <f t="shared" si="43"/>
        <v>0</v>
      </c>
      <c r="J464" s="171">
        <f t="shared" si="44"/>
        <v>0</v>
      </c>
      <c r="K464" s="9">
        <f t="shared" si="45"/>
        <v>0</v>
      </c>
      <c r="L464" s="172">
        <f t="shared" si="46"/>
        <v>0</v>
      </c>
      <c r="M464" s="163"/>
      <c r="N464" s="160"/>
      <c r="O464" s="161"/>
      <c r="P464" s="159"/>
      <c r="Q464" s="160"/>
      <c r="R464" s="161"/>
      <c r="T464" s="12">
        <v>115</v>
      </c>
      <c r="U464" s="13" t="s">
        <v>1318</v>
      </c>
      <c r="V464" s="28">
        <v>117</v>
      </c>
      <c r="W464" s="29" t="s">
        <v>1311</v>
      </c>
      <c r="AE464" s="829"/>
      <c r="AF464" s="326"/>
      <c r="AG464" s="326"/>
      <c r="AH464" s="326"/>
      <c r="AI464" s="326"/>
      <c r="AJ464" s="326"/>
      <c r="AL464" s="307">
        <f t="shared" si="47"/>
        <v>0</v>
      </c>
    </row>
    <row r="465" spans="1:38" ht="13.5" customHeight="1">
      <c r="A465" s="7">
        <v>459</v>
      </c>
      <c r="B465" s="324">
        <v>459</v>
      </c>
      <c r="C465" s="487"/>
      <c r="D465" s="232" t="e">
        <f t="shared" si="39"/>
        <v>#N/A</v>
      </c>
      <c r="E465" s="233" t="e">
        <f t="shared" si="40"/>
        <v>#N/A</v>
      </c>
      <c r="F465" s="233" t="e">
        <f t="shared" si="41"/>
        <v>#N/A</v>
      </c>
      <c r="G465" s="472"/>
      <c r="H465" s="471">
        <f t="shared" si="42"/>
        <v>0</v>
      </c>
      <c r="I465" s="166">
        <f t="shared" si="43"/>
        <v>0</v>
      </c>
      <c r="J465" s="171">
        <f t="shared" si="44"/>
        <v>0</v>
      </c>
      <c r="K465" s="9">
        <f t="shared" si="45"/>
        <v>0</v>
      </c>
      <c r="L465" s="172">
        <f t="shared" si="46"/>
        <v>0</v>
      </c>
      <c r="M465" s="163"/>
      <c r="N465" s="160"/>
      <c r="O465" s="161"/>
      <c r="P465" s="159"/>
      <c r="Q465" s="160"/>
      <c r="R465" s="161"/>
      <c r="T465" s="10">
        <v>115</v>
      </c>
      <c r="U465" s="11" t="s">
        <v>1311</v>
      </c>
      <c r="V465" s="31">
        <v>118</v>
      </c>
      <c r="W465" s="32" t="s">
        <v>1317</v>
      </c>
      <c r="AE465" s="829"/>
      <c r="AF465" s="326"/>
      <c r="AG465" s="326"/>
      <c r="AH465" s="326"/>
      <c r="AI465" s="326"/>
      <c r="AJ465" s="326"/>
      <c r="AL465" s="307">
        <f t="shared" si="47"/>
        <v>0</v>
      </c>
    </row>
    <row r="466" spans="1:38" ht="13.5" customHeight="1">
      <c r="A466" s="7">
        <v>460</v>
      </c>
      <c r="B466" s="324">
        <v>460</v>
      </c>
      <c r="D466" s="232" t="e">
        <f t="shared" si="39"/>
        <v>#N/A</v>
      </c>
      <c r="E466" s="233" t="e">
        <f t="shared" si="40"/>
        <v>#N/A</v>
      </c>
      <c r="F466" s="233" t="e">
        <f t="shared" si="41"/>
        <v>#N/A</v>
      </c>
      <c r="G466" s="472"/>
      <c r="H466" s="471">
        <f t="shared" si="42"/>
        <v>0</v>
      </c>
      <c r="I466" s="166">
        <f t="shared" si="43"/>
        <v>0</v>
      </c>
      <c r="J466" s="171">
        <f t="shared" si="44"/>
        <v>0</v>
      </c>
      <c r="K466" s="9">
        <f t="shared" si="45"/>
        <v>0</v>
      </c>
      <c r="L466" s="172">
        <f t="shared" si="46"/>
        <v>0</v>
      </c>
      <c r="M466" s="163"/>
      <c r="N466" s="160"/>
      <c r="O466" s="161"/>
      <c r="P466" s="159"/>
      <c r="Q466" s="160"/>
      <c r="R466" s="161"/>
      <c r="T466" s="18">
        <v>115</v>
      </c>
      <c r="U466" s="19" t="s">
        <v>1317</v>
      </c>
      <c r="V466" s="14">
        <v>119</v>
      </c>
      <c r="W466" s="15" t="s">
        <v>1323</v>
      </c>
      <c r="AE466" s="830"/>
      <c r="AF466" s="326"/>
      <c r="AG466" s="326"/>
      <c r="AH466" s="326"/>
      <c r="AI466" s="326"/>
      <c r="AJ466" s="326"/>
      <c r="AL466" s="307">
        <f t="shared" si="47"/>
        <v>0</v>
      </c>
    </row>
    <row r="467" spans="1:38" ht="13.5" customHeight="1">
      <c r="A467" s="342">
        <v>461</v>
      </c>
      <c r="B467" s="324">
        <v>461</v>
      </c>
      <c r="C467" s="485"/>
      <c r="D467" s="232" t="e">
        <f t="shared" si="39"/>
        <v>#N/A</v>
      </c>
      <c r="E467" s="233" t="e">
        <f t="shared" si="40"/>
        <v>#N/A</v>
      </c>
      <c r="F467" s="233" t="e">
        <f t="shared" si="41"/>
        <v>#N/A</v>
      </c>
      <c r="G467" s="472"/>
      <c r="H467" s="471">
        <f t="shared" si="42"/>
        <v>0</v>
      </c>
      <c r="I467" s="166">
        <f t="shared" si="43"/>
        <v>0</v>
      </c>
      <c r="J467" s="171">
        <f t="shared" si="44"/>
        <v>0</v>
      </c>
      <c r="K467" s="9">
        <f t="shared" si="45"/>
        <v>0</v>
      </c>
      <c r="L467" s="172">
        <f t="shared" si="46"/>
        <v>0</v>
      </c>
      <c r="M467" s="163"/>
      <c r="N467" s="160"/>
      <c r="O467" s="161"/>
      <c r="P467" s="159"/>
      <c r="Q467" s="160"/>
      <c r="R467" s="161"/>
      <c r="T467" s="16">
        <v>116</v>
      </c>
      <c r="U467" s="17" t="s">
        <v>1323</v>
      </c>
      <c r="V467" s="16">
        <v>117</v>
      </c>
      <c r="W467" s="334" t="s">
        <v>1318</v>
      </c>
      <c r="AE467" s="828">
        <v>116</v>
      </c>
      <c r="AF467" s="323"/>
      <c r="AG467" s="323"/>
      <c r="AH467" s="323"/>
      <c r="AI467" s="323"/>
      <c r="AJ467" s="323"/>
      <c r="AL467" s="307">
        <f t="shared" si="47"/>
        <v>0</v>
      </c>
    </row>
    <row r="468" spans="1:38" ht="13.5" customHeight="1">
      <c r="A468" s="343">
        <v>462</v>
      </c>
      <c r="B468" s="324">
        <v>462</v>
      </c>
      <c r="C468" s="486"/>
      <c r="D468" s="232" t="e">
        <f t="shared" si="39"/>
        <v>#N/A</v>
      </c>
      <c r="E468" s="233" t="e">
        <f t="shared" si="40"/>
        <v>#N/A</v>
      </c>
      <c r="F468" s="233" t="e">
        <f t="shared" si="41"/>
        <v>#N/A</v>
      </c>
      <c r="G468" s="472"/>
      <c r="H468" s="471">
        <f t="shared" si="42"/>
        <v>0</v>
      </c>
      <c r="I468" s="166">
        <f t="shared" si="43"/>
        <v>0</v>
      </c>
      <c r="J468" s="171">
        <f t="shared" si="44"/>
        <v>0</v>
      </c>
      <c r="K468" s="9">
        <f t="shared" si="45"/>
        <v>0</v>
      </c>
      <c r="L468" s="172">
        <f t="shared" si="46"/>
        <v>0</v>
      </c>
      <c r="M468" s="163"/>
      <c r="N468" s="160"/>
      <c r="O468" s="161"/>
      <c r="P468" s="159"/>
      <c r="Q468" s="160"/>
      <c r="R468" s="161"/>
      <c r="T468" s="12">
        <v>116</v>
      </c>
      <c r="U468" s="13" t="s">
        <v>1318</v>
      </c>
      <c r="V468" s="28">
        <v>118</v>
      </c>
      <c r="W468" s="29" t="s">
        <v>1311</v>
      </c>
      <c r="AE468" s="829"/>
      <c r="AF468" s="323"/>
      <c r="AG468" s="323"/>
      <c r="AH468" s="323"/>
      <c r="AI468" s="323"/>
      <c r="AJ468" s="323"/>
      <c r="AL468" s="307">
        <f t="shared" si="47"/>
        <v>0</v>
      </c>
    </row>
    <row r="469" spans="1:38" ht="13.5" customHeight="1">
      <c r="A469" s="343">
        <v>463</v>
      </c>
      <c r="B469" s="324">
        <v>463</v>
      </c>
      <c r="C469" s="470"/>
      <c r="D469" s="232" t="e">
        <f t="shared" si="39"/>
        <v>#N/A</v>
      </c>
      <c r="E469" s="233" t="e">
        <f t="shared" si="40"/>
        <v>#N/A</v>
      </c>
      <c r="F469" s="233" t="e">
        <f t="shared" si="41"/>
        <v>#N/A</v>
      </c>
      <c r="G469" s="472"/>
      <c r="H469" s="471">
        <f t="shared" si="42"/>
        <v>0</v>
      </c>
      <c r="I469" s="166">
        <f t="shared" si="43"/>
        <v>0</v>
      </c>
      <c r="J469" s="171">
        <f t="shared" si="44"/>
        <v>0</v>
      </c>
      <c r="K469" s="9">
        <f t="shared" si="45"/>
        <v>0</v>
      </c>
      <c r="L469" s="172">
        <f t="shared" si="46"/>
        <v>0</v>
      </c>
      <c r="M469" s="163"/>
      <c r="N469" s="160"/>
      <c r="O469" s="161"/>
      <c r="P469" s="159"/>
      <c r="Q469" s="160"/>
      <c r="R469" s="161"/>
      <c r="T469" s="10">
        <v>116</v>
      </c>
      <c r="U469" s="11" t="s">
        <v>1311</v>
      </c>
      <c r="V469" s="31">
        <v>119</v>
      </c>
      <c r="W469" s="32" t="s">
        <v>1317</v>
      </c>
      <c r="AE469" s="829"/>
      <c r="AF469" s="323"/>
      <c r="AG469" s="323"/>
      <c r="AH469" s="323"/>
      <c r="AI469" s="323"/>
      <c r="AJ469" s="323"/>
      <c r="AL469" s="307">
        <f t="shared" si="47"/>
        <v>0</v>
      </c>
    </row>
    <row r="470" spans="1:38" ht="13.5" customHeight="1">
      <c r="A470" s="343">
        <v>464</v>
      </c>
      <c r="B470" s="324">
        <v>464</v>
      </c>
      <c r="D470" s="232" t="e">
        <f t="shared" si="39"/>
        <v>#N/A</v>
      </c>
      <c r="E470" s="233" t="e">
        <f t="shared" si="40"/>
        <v>#N/A</v>
      </c>
      <c r="F470" s="233" t="e">
        <f t="shared" si="41"/>
        <v>#N/A</v>
      </c>
      <c r="G470" s="472"/>
      <c r="H470" s="471">
        <f t="shared" si="42"/>
        <v>0</v>
      </c>
      <c r="I470" s="166">
        <f t="shared" si="43"/>
        <v>0</v>
      </c>
      <c r="J470" s="171">
        <f t="shared" si="44"/>
        <v>0</v>
      </c>
      <c r="K470" s="9">
        <f t="shared" si="45"/>
        <v>0</v>
      </c>
      <c r="L470" s="172">
        <f t="shared" si="46"/>
        <v>0</v>
      </c>
      <c r="M470" s="163"/>
      <c r="N470" s="160"/>
      <c r="O470" s="161"/>
      <c r="P470" s="159"/>
      <c r="Q470" s="160"/>
      <c r="R470" s="161"/>
      <c r="T470" s="18">
        <v>116</v>
      </c>
      <c r="U470" s="19" t="s">
        <v>1317</v>
      </c>
      <c r="V470" s="18">
        <v>120</v>
      </c>
      <c r="W470" s="30" t="s">
        <v>1323</v>
      </c>
      <c r="AE470" s="830"/>
      <c r="AF470" s="323"/>
      <c r="AG470" s="323"/>
      <c r="AH470" s="323"/>
      <c r="AI470" s="323"/>
      <c r="AJ470" s="323"/>
      <c r="AL470" s="307">
        <f t="shared" si="47"/>
        <v>0</v>
      </c>
    </row>
    <row r="471" spans="1:38" ht="13.5" customHeight="1">
      <c r="A471" s="343">
        <v>465</v>
      </c>
      <c r="B471" s="324">
        <v>465</v>
      </c>
      <c r="C471" s="484"/>
      <c r="D471" s="232" t="e">
        <f t="shared" si="39"/>
        <v>#N/A</v>
      </c>
      <c r="E471" s="233" t="e">
        <f t="shared" si="40"/>
        <v>#N/A</v>
      </c>
      <c r="F471" s="233" t="e">
        <f t="shared" si="41"/>
        <v>#N/A</v>
      </c>
      <c r="G471" s="472"/>
      <c r="H471" s="471">
        <f t="shared" si="42"/>
        <v>0</v>
      </c>
      <c r="I471" s="166">
        <f t="shared" si="43"/>
        <v>0</v>
      </c>
      <c r="J471" s="171">
        <f t="shared" si="44"/>
        <v>0</v>
      </c>
      <c r="K471" s="9">
        <f t="shared" si="45"/>
        <v>0</v>
      </c>
      <c r="L471" s="172">
        <f t="shared" si="46"/>
        <v>0</v>
      </c>
      <c r="M471" s="163"/>
      <c r="N471" s="160"/>
      <c r="O471" s="161"/>
      <c r="P471" s="159"/>
      <c r="Q471" s="160"/>
      <c r="R471" s="161"/>
      <c r="T471" s="16">
        <v>117</v>
      </c>
      <c r="U471" s="17" t="s">
        <v>1323</v>
      </c>
      <c r="V471" s="16">
        <v>118</v>
      </c>
      <c r="W471" s="334" t="s">
        <v>1318</v>
      </c>
      <c r="AE471" s="828">
        <v>117</v>
      </c>
      <c r="AF471" s="323"/>
      <c r="AG471" s="323"/>
      <c r="AH471" s="323"/>
      <c r="AI471" s="323"/>
      <c r="AJ471" s="323"/>
      <c r="AL471" s="307">
        <f t="shared" si="47"/>
        <v>0</v>
      </c>
    </row>
    <row r="472" spans="1:38" ht="13.5" customHeight="1">
      <c r="A472" s="343">
        <v>466</v>
      </c>
      <c r="B472" s="324">
        <v>466</v>
      </c>
      <c r="C472" s="486"/>
      <c r="D472" s="232" t="e">
        <f t="shared" si="39"/>
        <v>#N/A</v>
      </c>
      <c r="E472" s="233" t="e">
        <f t="shared" si="40"/>
        <v>#N/A</v>
      </c>
      <c r="F472" s="233" t="e">
        <f t="shared" si="41"/>
        <v>#N/A</v>
      </c>
      <c r="G472" s="472"/>
      <c r="H472" s="471">
        <f t="shared" si="42"/>
        <v>0</v>
      </c>
      <c r="I472" s="166">
        <f t="shared" si="43"/>
        <v>0</v>
      </c>
      <c r="J472" s="171">
        <f t="shared" si="44"/>
        <v>0</v>
      </c>
      <c r="K472" s="9">
        <f t="shared" si="45"/>
        <v>0</v>
      </c>
      <c r="L472" s="172">
        <f t="shared" si="46"/>
        <v>0</v>
      </c>
      <c r="M472" s="163"/>
      <c r="N472" s="160"/>
      <c r="O472" s="161"/>
      <c r="P472" s="159"/>
      <c r="Q472" s="160"/>
      <c r="R472" s="161"/>
      <c r="T472" s="12">
        <v>117</v>
      </c>
      <c r="U472" s="13" t="s">
        <v>1318</v>
      </c>
      <c r="V472" s="28">
        <v>119</v>
      </c>
      <c r="W472" s="29" t="s">
        <v>1311</v>
      </c>
      <c r="AE472" s="829"/>
      <c r="AF472" s="323"/>
      <c r="AG472" s="323"/>
      <c r="AH472" s="323"/>
      <c r="AI472" s="323"/>
      <c r="AJ472" s="323"/>
      <c r="AL472" s="307">
        <f t="shared" si="47"/>
        <v>0</v>
      </c>
    </row>
    <row r="473" spans="1:38" ht="13.5" customHeight="1">
      <c r="A473" s="343">
        <v>467</v>
      </c>
      <c r="B473" s="324">
        <v>467</v>
      </c>
      <c r="C473" s="419"/>
      <c r="D473" s="232" t="e">
        <f t="shared" si="39"/>
        <v>#N/A</v>
      </c>
      <c r="E473" s="233" t="e">
        <f t="shared" si="40"/>
        <v>#N/A</v>
      </c>
      <c r="F473" s="233" t="e">
        <f t="shared" si="41"/>
        <v>#N/A</v>
      </c>
      <c r="G473" s="472"/>
      <c r="H473" s="471">
        <f t="shared" si="42"/>
        <v>0</v>
      </c>
      <c r="I473" s="166">
        <f t="shared" si="43"/>
        <v>0</v>
      </c>
      <c r="J473" s="171">
        <f t="shared" si="44"/>
        <v>0</v>
      </c>
      <c r="K473" s="9">
        <f t="shared" si="45"/>
        <v>0</v>
      </c>
      <c r="L473" s="172">
        <f t="shared" si="46"/>
        <v>0</v>
      </c>
      <c r="M473" s="163"/>
      <c r="N473" s="160"/>
      <c r="O473" s="161"/>
      <c r="P473" s="159"/>
      <c r="Q473" s="160"/>
      <c r="R473" s="161"/>
      <c r="T473" s="10">
        <v>117</v>
      </c>
      <c r="U473" s="11" t="s">
        <v>1311</v>
      </c>
      <c r="V473" s="31">
        <v>120</v>
      </c>
      <c r="W473" s="32" t="s">
        <v>1317</v>
      </c>
      <c r="AE473" s="829"/>
      <c r="AF473" s="323"/>
      <c r="AG473" s="323"/>
      <c r="AH473" s="323"/>
      <c r="AI473" s="323"/>
      <c r="AJ473" s="323"/>
      <c r="AL473" s="307">
        <f t="shared" si="47"/>
        <v>0</v>
      </c>
    </row>
    <row r="474" spans="1:38" ht="13.5" customHeight="1">
      <c r="A474" s="343">
        <v>468</v>
      </c>
      <c r="B474" s="324">
        <v>468</v>
      </c>
      <c r="D474" s="232" t="e">
        <f t="shared" si="39"/>
        <v>#N/A</v>
      </c>
      <c r="E474" s="233" t="e">
        <f t="shared" si="40"/>
        <v>#N/A</v>
      </c>
      <c r="F474" s="233" t="e">
        <f t="shared" si="41"/>
        <v>#N/A</v>
      </c>
      <c r="G474" s="472"/>
      <c r="H474" s="471">
        <f t="shared" si="42"/>
        <v>0</v>
      </c>
      <c r="I474" s="166">
        <f t="shared" si="43"/>
        <v>0</v>
      </c>
      <c r="J474" s="171">
        <f t="shared" si="44"/>
        <v>0</v>
      </c>
      <c r="K474" s="9">
        <f t="shared" si="45"/>
        <v>0</v>
      </c>
      <c r="L474" s="172">
        <f t="shared" si="46"/>
        <v>0</v>
      </c>
      <c r="M474" s="163"/>
      <c r="N474" s="160"/>
      <c r="O474" s="161"/>
      <c r="P474" s="159"/>
      <c r="Q474" s="160"/>
      <c r="R474" s="161"/>
      <c r="T474" s="18">
        <v>117</v>
      </c>
      <c r="U474" s="19" t="s">
        <v>1317</v>
      </c>
      <c r="V474" s="14">
        <v>121</v>
      </c>
      <c r="W474" s="15" t="s">
        <v>1323</v>
      </c>
      <c r="AE474" s="830"/>
      <c r="AF474" s="323"/>
      <c r="AG474" s="323"/>
      <c r="AH474" s="323"/>
      <c r="AI474" s="323"/>
      <c r="AJ474" s="323"/>
      <c r="AL474" s="307">
        <f t="shared" si="47"/>
        <v>0</v>
      </c>
    </row>
    <row r="475" spans="1:38" ht="13.5" customHeight="1">
      <c r="A475" s="343">
        <v>469</v>
      </c>
      <c r="B475" s="324">
        <v>469</v>
      </c>
      <c r="C475" s="741"/>
      <c r="D475" s="232" t="e">
        <f t="shared" si="39"/>
        <v>#N/A</v>
      </c>
      <c r="E475" s="233" t="e">
        <f t="shared" si="40"/>
        <v>#N/A</v>
      </c>
      <c r="F475" s="233" t="e">
        <f t="shared" si="41"/>
        <v>#N/A</v>
      </c>
      <c r="G475" s="472"/>
      <c r="H475" s="471">
        <f t="shared" si="42"/>
        <v>0</v>
      </c>
      <c r="I475" s="166">
        <f t="shared" si="43"/>
        <v>0</v>
      </c>
      <c r="J475" s="171">
        <f t="shared" si="44"/>
        <v>0</v>
      </c>
      <c r="K475" s="9">
        <f t="shared" si="45"/>
        <v>0</v>
      </c>
      <c r="L475" s="172">
        <f t="shared" si="46"/>
        <v>0</v>
      </c>
      <c r="M475" s="163"/>
      <c r="N475" s="160"/>
      <c r="O475" s="161"/>
      <c r="P475" s="159"/>
      <c r="Q475" s="160"/>
      <c r="R475" s="161"/>
      <c r="T475" s="16">
        <v>118</v>
      </c>
      <c r="U475" s="17" t="s">
        <v>1323</v>
      </c>
      <c r="V475" s="16">
        <v>119</v>
      </c>
      <c r="W475" s="334" t="s">
        <v>1318</v>
      </c>
      <c r="AE475" s="828">
        <v>118</v>
      </c>
      <c r="AF475" s="323"/>
      <c r="AG475" s="323"/>
      <c r="AH475" s="323"/>
      <c r="AI475" s="323"/>
      <c r="AJ475" s="323"/>
      <c r="AL475" s="307">
        <f t="shared" si="47"/>
        <v>0</v>
      </c>
    </row>
    <row r="476" spans="1:38" ht="13.5" customHeight="1">
      <c r="A476" s="343">
        <v>470</v>
      </c>
      <c r="B476" s="324">
        <v>470</v>
      </c>
      <c r="C476" s="488"/>
      <c r="D476" s="232" t="e">
        <f t="shared" si="39"/>
        <v>#N/A</v>
      </c>
      <c r="E476" s="233" t="e">
        <f t="shared" si="40"/>
        <v>#N/A</v>
      </c>
      <c r="F476" s="233" t="e">
        <f t="shared" si="41"/>
        <v>#N/A</v>
      </c>
      <c r="G476" s="472"/>
      <c r="H476" s="471">
        <f t="shared" si="42"/>
        <v>0</v>
      </c>
      <c r="I476" s="166">
        <f t="shared" si="43"/>
        <v>0</v>
      </c>
      <c r="J476" s="171">
        <f t="shared" si="44"/>
        <v>0</v>
      </c>
      <c r="K476" s="9">
        <f t="shared" si="45"/>
        <v>0</v>
      </c>
      <c r="L476" s="172">
        <f t="shared" si="46"/>
        <v>0</v>
      </c>
      <c r="M476" s="163"/>
      <c r="N476" s="160"/>
      <c r="O476" s="161"/>
      <c r="P476" s="159"/>
      <c r="Q476" s="160"/>
      <c r="R476" s="161"/>
      <c r="T476" s="12">
        <v>118</v>
      </c>
      <c r="U476" s="13" t="s">
        <v>1318</v>
      </c>
      <c r="V476" s="28">
        <v>120</v>
      </c>
      <c r="W476" s="29" t="s">
        <v>1311</v>
      </c>
      <c r="AE476" s="829"/>
      <c r="AF476" s="323"/>
      <c r="AG476" s="323"/>
      <c r="AH476" s="323"/>
      <c r="AI476" s="323"/>
      <c r="AJ476" s="323"/>
      <c r="AL476" s="307">
        <f t="shared" si="47"/>
        <v>0</v>
      </c>
    </row>
    <row r="477" spans="1:38" ht="13.5" customHeight="1">
      <c r="A477" s="343">
        <v>471</v>
      </c>
      <c r="B477" s="324">
        <v>471</v>
      </c>
      <c r="C477" s="484"/>
      <c r="D477" s="232" t="e">
        <f t="shared" si="39"/>
        <v>#N/A</v>
      </c>
      <c r="E477" s="233" t="e">
        <f t="shared" si="40"/>
        <v>#N/A</v>
      </c>
      <c r="F477" s="233" t="e">
        <f t="shared" si="41"/>
        <v>#N/A</v>
      </c>
      <c r="G477" s="472"/>
      <c r="H477" s="471">
        <f t="shared" si="42"/>
        <v>0</v>
      </c>
      <c r="I477" s="166">
        <f t="shared" si="43"/>
        <v>0</v>
      </c>
      <c r="J477" s="171">
        <f t="shared" si="44"/>
        <v>0</v>
      </c>
      <c r="K477" s="9">
        <f t="shared" si="45"/>
        <v>0</v>
      </c>
      <c r="L477" s="172">
        <f t="shared" si="46"/>
        <v>0</v>
      </c>
      <c r="M477" s="163"/>
      <c r="N477" s="160"/>
      <c r="O477" s="161"/>
      <c r="P477" s="159"/>
      <c r="Q477" s="160"/>
      <c r="R477" s="161"/>
      <c r="T477" s="10">
        <v>118</v>
      </c>
      <c r="U477" s="11" t="s">
        <v>1311</v>
      </c>
      <c r="V477" s="31">
        <v>121</v>
      </c>
      <c r="W477" s="32" t="s">
        <v>1317</v>
      </c>
      <c r="AE477" s="829"/>
      <c r="AF477" s="323"/>
      <c r="AG477" s="323"/>
      <c r="AH477" s="323"/>
      <c r="AI477" s="323"/>
      <c r="AJ477" s="323"/>
      <c r="AL477" s="307">
        <f t="shared" si="47"/>
        <v>0</v>
      </c>
    </row>
    <row r="478" spans="1:38" ht="13.5" customHeight="1">
      <c r="A478" s="343">
        <v>472</v>
      </c>
      <c r="B478" s="324">
        <v>472</v>
      </c>
      <c r="D478" s="232" t="e">
        <f t="shared" si="39"/>
        <v>#N/A</v>
      </c>
      <c r="E478" s="233" t="e">
        <f t="shared" si="40"/>
        <v>#N/A</v>
      </c>
      <c r="F478" s="233" t="e">
        <f t="shared" si="41"/>
        <v>#N/A</v>
      </c>
      <c r="G478" s="472"/>
      <c r="H478" s="471">
        <f t="shared" si="42"/>
        <v>0</v>
      </c>
      <c r="I478" s="166">
        <f t="shared" si="43"/>
        <v>0</v>
      </c>
      <c r="J478" s="171">
        <f t="shared" si="44"/>
        <v>0</v>
      </c>
      <c r="K478" s="9">
        <f t="shared" si="45"/>
        <v>0</v>
      </c>
      <c r="L478" s="172">
        <f t="shared" si="46"/>
        <v>0</v>
      </c>
      <c r="M478" s="163"/>
      <c r="N478" s="160"/>
      <c r="O478" s="161"/>
      <c r="P478" s="159"/>
      <c r="Q478" s="160"/>
      <c r="R478" s="161"/>
      <c r="T478" s="18">
        <v>118</v>
      </c>
      <c r="U478" s="19" t="s">
        <v>1317</v>
      </c>
      <c r="V478" s="18">
        <v>122</v>
      </c>
      <c r="W478" s="30" t="s">
        <v>1323</v>
      </c>
      <c r="AE478" s="830"/>
      <c r="AF478" s="323"/>
      <c r="AG478" s="323"/>
      <c r="AH478" s="323"/>
      <c r="AI478" s="323"/>
      <c r="AJ478" s="323"/>
      <c r="AL478" s="307">
        <f t="shared" si="47"/>
        <v>0</v>
      </c>
    </row>
    <row r="479" spans="1:38" ht="13.5" customHeight="1">
      <c r="A479" s="343">
        <v>473</v>
      </c>
      <c r="B479" s="324">
        <v>473</v>
      </c>
      <c r="C479" s="484"/>
      <c r="D479" s="232" t="e">
        <f t="shared" si="39"/>
        <v>#N/A</v>
      </c>
      <c r="E479" s="233" t="e">
        <f t="shared" si="40"/>
        <v>#N/A</v>
      </c>
      <c r="F479" s="233" t="e">
        <f t="shared" si="41"/>
        <v>#N/A</v>
      </c>
      <c r="G479" s="472"/>
      <c r="H479" s="471">
        <f t="shared" si="42"/>
        <v>0</v>
      </c>
      <c r="I479" s="166">
        <f t="shared" si="43"/>
        <v>0</v>
      </c>
      <c r="J479" s="171">
        <f t="shared" si="44"/>
        <v>0</v>
      </c>
      <c r="K479" s="9">
        <f t="shared" si="45"/>
        <v>0</v>
      </c>
      <c r="L479" s="172">
        <f t="shared" si="46"/>
        <v>0</v>
      </c>
      <c r="M479" s="163"/>
      <c r="N479" s="160"/>
      <c r="O479" s="161"/>
      <c r="P479" s="159"/>
      <c r="Q479" s="160"/>
      <c r="R479" s="161"/>
      <c r="T479" s="16">
        <v>119</v>
      </c>
      <c r="U479" s="17" t="s">
        <v>1323</v>
      </c>
      <c r="V479" s="16">
        <v>120</v>
      </c>
      <c r="W479" s="334" t="s">
        <v>1318</v>
      </c>
      <c r="AE479" s="828">
        <v>119</v>
      </c>
      <c r="AF479" s="323"/>
      <c r="AG479" s="323"/>
      <c r="AH479" s="323"/>
      <c r="AI479" s="323"/>
      <c r="AJ479" s="323"/>
      <c r="AL479" s="307">
        <f t="shared" si="47"/>
        <v>0</v>
      </c>
    </row>
    <row r="480" spans="1:38" ht="13.5" customHeight="1">
      <c r="A480" s="343">
        <v>474</v>
      </c>
      <c r="B480" s="324">
        <v>474</v>
      </c>
      <c r="C480" s="486"/>
      <c r="D480" s="232" t="e">
        <f t="shared" si="39"/>
        <v>#N/A</v>
      </c>
      <c r="E480" s="233" t="e">
        <f t="shared" si="40"/>
        <v>#N/A</v>
      </c>
      <c r="F480" s="233" t="e">
        <f t="shared" si="41"/>
        <v>#N/A</v>
      </c>
      <c r="G480" s="472"/>
      <c r="H480" s="471">
        <f t="shared" si="42"/>
        <v>0</v>
      </c>
      <c r="I480" s="166">
        <f t="shared" si="43"/>
        <v>0</v>
      </c>
      <c r="J480" s="171">
        <f t="shared" si="44"/>
        <v>0</v>
      </c>
      <c r="K480" s="9">
        <f t="shared" si="45"/>
        <v>0</v>
      </c>
      <c r="L480" s="172">
        <f t="shared" si="46"/>
        <v>0</v>
      </c>
      <c r="M480" s="163"/>
      <c r="N480" s="160"/>
      <c r="O480" s="161"/>
      <c r="P480" s="159"/>
      <c r="Q480" s="160"/>
      <c r="R480" s="161"/>
      <c r="T480" s="12">
        <v>119</v>
      </c>
      <c r="U480" s="13" t="s">
        <v>1318</v>
      </c>
      <c r="V480" s="28">
        <v>121</v>
      </c>
      <c r="W480" s="29" t="s">
        <v>1311</v>
      </c>
      <c r="AE480" s="829"/>
      <c r="AF480" s="323"/>
      <c r="AG480" s="323"/>
      <c r="AH480" s="323"/>
      <c r="AI480" s="323"/>
      <c r="AJ480" s="323"/>
      <c r="AL480" s="307">
        <f t="shared" si="47"/>
        <v>0</v>
      </c>
    </row>
    <row r="481" spans="1:38" ht="13.5" customHeight="1">
      <c r="A481" s="343">
        <v>475</v>
      </c>
      <c r="B481" s="324">
        <v>475</v>
      </c>
      <c r="C481" s="484"/>
      <c r="D481" s="232" t="e">
        <f t="shared" si="39"/>
        <v>#N/A</v>
      </c>
      <c r="E481" s="233" t="e">
        <f t="shared" si="40"/>
        <v>#N/A</v>
      </c>
      <c r="F481" s="233" t="e">
        <f t="shared" si="41"/>
        <v>#N/A</v>
      </c>
      <c r="G481" s="472"/>
      <c r="H481" s="471">
        <f t="shared" si="42"/>
        <v>0</v>
      </c>
      <c r="I481" s="166">
        <f t="shared" si="43"/>
        <v>0</v>
      </c>
      <c r="J481" s="171">
        <f t="shared" si="44"/>
        <v>0</v>
      </c>
      <c r="K481" s="9">
        <f t="shared" si="45"/>
        <v>0</v>
      </c>
      <c r="L481" s="172">
        <f t="shared" si="46"/>
        <v>0</v>
      </c>
      <c r="M481" s="163"/>
      <c r="N481" s="160"/>
      <c r="O481" s="161"/>
      <c r="P481" s="159"/>
      <c r="Q481" s="160"/>
      <c r="R481" s="161"/>
      <c r="T481" s="10">
        <v>119</v>
      </c>
      <c r="U481" s="11" t="s">
        <v>1311</v>
      </c>
      <c r="V481" s="31">
        <v>122</v>
      </c>
      <c r="W481" s="32" t="s">
        <v>1317</v>
      </c>
      <c r="AE481" s="829"/>
      <c r="AF481" s="323"/>
      <c r="AG481" s="323"/>
      <c r="AH481" s="323"/>
      <c r="AI481" s="323"/>
      <c r="AJ481" s="323"/>
      <c r="AL481" s="307">
        <f t="shared" si="47"/>
        <v>0</v>
      </c>
    </row>
    <row r="482" spans="1:38" ht="13.5" customHeight="1">
      <c r="A482" s="343">
        <v>476</v>
      </c>
      <c r="B482" s="324">
        <v>476</v>
      </c>
      <c r="D482" s="232" t="e">
        <f t="shared" si="39"/>
        <v>#N/A</v>
      </c>
      <c r="E482" s="233" t="e">
        <f t="shared" si="40"/>
        <v>#N/A</v>
      </c>
      <c r="F482" s="233" t="e">
        <f t="shared" si="41"/>
        <v>#N/A</v>
      </c>
      <c r="G482" s="472"/>
      <c r="H482" s="471">
        <f t="shared" si="42"/>
        <v>0</v>
      </c>
      <c r="I482" s="166">
        <f t="shared" si="43"/>
        <v>0</v>
      </c>
      <c r="J482" s="171">
        <f t="shared" si="44"/>
        <v>0</v>
      </c>
      <c r="K482" s="9">
        <f t="shared" si="45"/>
        <v>0</v>
      </c>
      <c r="L482" s="172">
        <f t="shared" si="46"/>
        <v>0</v>
      </c>
      <c r="M482" s="163"/>
      <c r="N482" s="160"/>
      <c r="O482" s="161"/>
      <c r="P482" s="159"/>
      <c r="Q482" s="160"/>
      <c r="R482" s="161"/>
      <c r="T482" s="18">
        <v>119</v>
      </c>
      <c r="U482" s="19" t="s">
        <v>1317</v>
      </c>
      <c r="V482" s="18">
        <v>123</v>
      </c>
      <c r="W482" s="30" t="s">
        <v>1323</v>
      </c>
      <c r="AE482" s="830"/>
      <c r="AF482" s="323"/>
      <c r="AG482" s="323"/>
      <c r="AH482" s="323"/>
      <c r="AI482" s="323"/>
      <c r="AJ482" s="323"/>
      <c r="AL482" s="307">
        <f t="shared" si="47"/>
        <v>0</v>
      </c>
    </row>
    <row r="483" spans="1:38" ht="13.5" customHeight="1">
      <c r="A483" s="343">
        <v>477</v>
      </c>
      <c r="B483" s="324">
        <v>477</v>
      </c>
      <c r="C483" s="484"/>
      <c r="D483" s="232" t="e">
        <f t="shared" si="39"/>
        <v>#N/A</v>
      </c>
      <c r="E483" s="233" t="e">
        <f t="shared" si="40"/>
        <v>#N/A</v>
      </c>
      <c r="F483" s="233" t="e">
        <f t="shared" si="41"/>
        <v>#N/A</v>
      </c>
      <c r="G483" s="472"/>
      <c r="H483" s="471">
        <f t="shared" ref="H483:H518" si="48">AL483</f>
        <v>0</v>
      </c>
      <c r="I483" s="166">
        <f t="shared" ref="I483:I518" si="49">SUM(G483:H483)</f>
        <v>0</v>
      </c>
      <c r="J483" s="171">
        <f t="shared" ref="J483:J518" si="50">M483+P483</f>
        <v>0</v>
      </c>
      <c r="K483" s="9">
        <f t="shared" ref="K483:K518" si="51">N483+Q483</f>
        <v>0</v>
      </c>
      <c r="L483" s="172">
        <f t="shared" ref="L483:L518" si="52">O483+R483</f>
        <v>0</v>
      </c>
      <c r="M483" s="163"/>
      <c r="N483" s="160"/>
      <c r="O483" s="161"/>
      <c r="P483" s="159"/>
      <c r="Q483" s="160"/>
      <c r="R483" s="161"/>
      <c r="T483" s="16">
        <v>120</v>
      </c>
      <c r="U483" s="17" t="s">
        <v>1323</v>
      </c>
      <c r="V483" s="16">
        <v>121</v>
      </c>
      <c r="W483" s="334" t="s">
        <v>1318</v>
      </c>
      <c r="AE483" s="828">
        <v>120</v>
      </c>
      <c r="AF483" s="323"/>
      <c r="AG483" s="323"/>
      <c r="AH483" s="323"/>
      <c r="AI483" s="323"/>
      <c r="AJ483" s="323"/>
      <c r="AL483" s="307">
        <f t="shared" si="47"/>
        <v>0</v>
      </c>
    </row>
    <row r="484" spans="1:38" ht="13.5" customHeight="1">
      <c r="A484" s="343">
        <v>478</v>
      </c>
      <c r="B484" s="324">
        <v>478</v>
      </c>
      <c r="C484" s="486"/>
      <c r="D484" s="232" t="e">
        <f t="shared" si="39"/>
        <v>#N/A</v>
      </c>
      <c r="E484" s="233" t="e">
        <f t="shared" si="40"/>
        <v>#N/A</v>
      </c>
      <c r="F484" s="233" t="e">
        <f t="shared" si="41"/>
        <v>#N/A</v>
      </c>
      <c r="G484" s="472"/>
      <c r="H484" s="471">
        <f t="shared" si="48"/>
        <v>0</v>
      </c>
      <c r="I484" s="166">
        <f t="shared" si="49"/>
        <v>0</v>
      </c>
      <c r="J484" s="171">
        <f t="shared" si="50"/>
        <v>0</v>
      </c>
      <c r="K484" s="9">
        <f t="shared" si="51"/>
        <v>0</v>
      </c>
      <c r="L484" s="172">
        <f t="shared" si="52"/>
        <v>0</v>
      </c>
      <c r="M484" s="163"/>
      <c r="N484" s="160"/>
      <c r="O484" s="161"/>
      <c r="P484" s="159"/>
      <c r="Q484" s="160"/>
      <c r="R484" s="161"/>
      <c r="T484" s="12">
        <v>120</v>
      </c>
      <c r="U484" s="13" t="s">
        <v>1318</v>
      </c>
      <c r="V484" s="28">
        <v>122</v>
      </c>
      <c r="W484" s="29" t="s">
        <v>1311</v>
      </c>
      <c r="AE484" s="829"/>
      <c r="AF484" s="323"/>
      <c r="AG484" s="323"/>
      <c r="AH484" s="323"/>
      <c r="AI484" s="323"/>
      <c r="AJ484" s="323"/>
      <c r="AL484" s="307">
        <f t="shared" si="47"/>
        <v>0</v>
      </c>
    </row>
    <row r="485" spans="1:38" ht="13.5" customHeight="1">
      <c r="A485" s="343">
        <v>479</v>
      </c>
      <c r="B485" s="324">
        <v>479</v>
      </c>
      <c r="C485" s="484"/>
      <c r="D485" s="232" t="e">
        <f t="shared" si="39"/>
        <v>#N/A</v>
      </c>
      <c r="E485" s="233" t="e">
        <f t="shared" si="40"/>
        <v>#N/A</v>
      </c>
      <c r="F485" s="233" t="e">
        <f t="shared" si="41"/>
        <v>#N/A</v>
      </c>
      <c r="G485" s="472"/>
      <c r="H485" s="471">
        <f t="shared" si="48"/>
        <v>0</v>
      </c>
      <c r="I485" s="166">
        <f t="shared" si="49"/>
        <v>0</v>
      </c>
      <c r="J485" s="171">
        <f t="shared" si="50"/>
        <v>0</v>
      </c>
      <c r="K485" s="9">
        <f t="shared" si="51"/>
        <v>0</v>
      </c>
      <c r="L485" s="172">
        <f t="shared" si="52"/>
        <v>0</v>
      </c>
      <c r="M485" s="163"/>
      <c r="N485" s="160"/>
      <c r="O485" s="161"/>
      <c r="P485" s="159"/>
      <c r="Q485" s="160"/>
      <c r="R485" s="161"/>
      <c r="T485" s="10">
        <v>120</v>
      </c>
      <c r="U485" s="11" t="s">
        <v>1311</v>
      </c>
      <c r="V485" s="31">
        <v>123</v>
      </c>
      <c r="W485" s="32" t="s">
        <v>1317</v>
      </c>
      <c r="AE485" s="829"/>
      <c r="AF485" s="323"/>
      <c r="AG485" s="323"/>
      <c r="AH485" s="323"/>
      <c r="AI485" s="323"/>
      <c r="AJ485" s="323"/>
      <c r="AL485" s="307">
        <f t="shared" si="47"/>
        <v>0</v>
      </c>
    </row>
    <row r="486" spans="1:38" ht="13.5" customHeight="1">
      <c r="A486" s="343">
        <v>480</v>
      </c>
      <c r="B486" s="324">
        <v>480</v>
      </c>
      <c r="D486" s="232" t="e">
        <f t="shared" si="39"/>
        <v>#N/A</v>
      </c>
      <c r="E486" s="233" t="e">
        <f t="shared" si="40"/>
        <v>#N/A</v>
      </c>
      <c r="F486" s="233" t="e">
        <f t="shared" si="41"/>
        <v>#N/A</v>
      </c>
      <c r="G486" s="472"/>
      <c r="H486" s="471">
        <f t="shared" si="48"/>
        <v>0</v>
      </c>
      <c r="I486" s="166">
        <f t="shared" si="49"/>
        <v>0</v>
      </c>
      <c r="J486" s="171">
        <f t="shared" si="50"/>
        <v>0</v>
      </c>
      <c r="K486" s="9">
        <f t="shared" si="51"/>
        <v>0</v>
      </c>
      <c r="L486" s="172">
        <f t="shared" si="52"/>
        <v>0</v>
      </c>
      <c r="M486" s="163"/>
      <c r="N486" s="160"/>
      <c r="O486" s="161"/>
      <c r="P486" s="159"/>
      <c r="Q486" s="160"/>
      <c r="R486" s="161"/>
      <c r="T486" s="18">
        <v>120</v>
      </c>
      <c r="U486" s="19" t="s">
        <v>1317</v>
      </c>
      <c r="V486" s="14">
        <v>124</v>
      </c>
      <c r="W486" s="15" t="s">
        <v>1323</v>
      </c>
      <c r="AE486" s="830"/>
      <c r="AF486" s="323"/>
      <c r="AG486" s="323"/>
      <c r="AH486" s="323"/>
      <c r="AI486" s="323"/>
      <c r="AJ486" s="323"/>
      <c r="AL486" s="307">
        <f t="shared" si="47"/>
        <v>0</v>
      </c>
    </row>
    <row r="487" spans="1:38" ht="13.5" customHeight="1">
      <c r="A487" s="343">
        <v>481</v>
      </c>
      <c r="B487" s="324">
        <v>481</v>
      </c>
      <c r="C487" s="484"/>
      <c r="D487" s="232" t="e">
        <f t="shared" si="39"/>
        <v>#N/A</v>
      </c>
      <c r="E487" s="233" t="e">
        <f t="shared" si="40"/>
        <v>#N/A</v>
      </c>
      <c r="F487" s="233" t="e">
        <f t="shared" si="41"/>
        <v>#N/A</v>
      </c>
      <c r="G487" s="472"/>
      <c r="H487" s="471">
        <f t="shared" si="48"/>
        <v>0</v>
      </c>
      <c r="I487" s="166">
        <f t="shared" si="49"/>
        <v>0</v>
      </c>
      <c r="J487" s="171">
        <f t="shared" si="50"/>
        <v>0</v>
      </c>
      <c r="K487" s="9">
        <f t="shared" si="51"/>
        <v>0</v>
      </c>
      <c r="L487" s="172">
        <f t="shared" si="52"/>
        <v>0</v>
      </c>
      <c r="M487" s="163"/>
      <c r="N487" s="160"/>
      <c r="O487" s="161"/>
      <c r="P487" s="159"/>
      <c r="Q487" s="160"/>
      <c r="R487" s="161"/>
      <c r="T487" s="16">
        <v>121</v>
      </c>
      <c r="U487" s="17" t="s">
        <v>1323</v>
      </c>
      <c r="V487" s="16">
        <v>122</v>
      </c>
      <c r="W487" s="334" t="s">
        <v>1318</v>
      </c>
      <c r="AE487" s="828">
        <v>121</v>
      </c>
      <c r="AF487" s="323"/>
      <c r="AG487" s="323"/>
      <c r="AH487" s="323"/>
      <c r="AI487" s="323"/>
      <c r="AJ487" s="323"/>
      <c r="AL487" s="307">
        <f t="shared" si="47"/>
        <v>0</v>
      </c>
    </row>
    <row r="488" spans="1:38" ht="13.5" customHeight="1">
      <c r="A488" s="343">
        <v>482</v>
      </c>
      <c r="B488" s="324">
        <v>482</v>
      </c>
      <c r="C488" s="489"/>
      <c r="D488" s="232" t="e">
        <f t="shared" si="39"/>
        <v>#N/A</v>
      </c>
      <c r="E488" s="233" t="e">
        <f t="shared" si="40"/>
        <v>#N/A</v>
      </c>
      <c r="F488" s="233" t="e">
        <f t="shared" si="41"/>
        <v>#N/A</v>
      </c>
      <c r="G488" s="472"/>
      <c r="H488" s="471">
        <f t="shared" si="48"/>
        <v>0</v>
      </c>
      <c r="I488" s="166">
        <f t="shared" si="49"/>
        <v>0</v>
      </c>
      <c r="J488" s="171">
        <f t="shared" si="50"/>
        <v>0</v>
      </c>
      <c r="K488" s="9">
        <f t="shared" si="51"/>
        <v>0</v>
      </c>
      <c r="L488" s="172">
        <f t="shared" si="52"/>
        <v>0</v>
      </c>
      <c r="M488" s="163"/>
      <c r="N488" s="160"/>
      <c r="O488" s="161"/>
      <c r="P488" s="159"/>
      <c r="Q488" s="160"/>
      <c r="R488" s="161"/>
      <c r="T488" s="12">
        <v>121</v>
      </c>
      <c r="U488" s="13" t="s">
        <v>1318</v>
      </c>
      <c r="V488" s="28">
        <v>123</v>
      </c>
      <c r="W488" s="29" t="s">
        <v>1311</v>
      </c>
      <c r="AE488" s="829"/>
      <c r="AF488" s="323"/>
      <c r="AG488" s="323"/>
      <c r="AH488" s="323"/>
      <c r="AI488" s="323"/>
      <c r="AJ488" s="323"/>
      <c r="AL488" s="307">
        <f t="shared" si="47"/>
        <v>0</v>
      </c>
    </row>
    <row r="489" spans="1:38" ht="13.5" customHeight="1">
      <c r="A489" s="343">
        <v>483</v>
      </c>
      <c r="B489" s="324">
        <v>483</v>
      </c>
      <c r="C489" s="740"/>
      <c r="D489" s="232" t="e">
        <f t="shared" si="39"/>
        <v>#N/A</v>
      </c>
      <c r="E489" s="233" t="e">
        <f t="shared" si="40"/>
        <v>#N/A</v>
      </c>
      <c r="F489" s="233" t="e">
        <f t="shared" si="41"/>
        <v>#N/A</v>
      </c>
      <c r="G489" s="472"/>
      <c r="H489" s="471">
        <f t="shared" si="48"/>
        <v>0</v>
      </c>
      <c r="I489" s="166">
        <f t="shared" si="49"/>
        <v>0</v>
      </c>
      <c r="J489" s="171">
        <f t="shared" si="50"/>
        <v>0</v>
      </c>
      <c r="K489" s="9">
        <f t="shared" si="51"/>
        <v>0</v>
      </c>
      <c r="L489" s="172">
        <f t="shared" si="52"/>
        <v>0</v>
      </c>
      <c r="M489" s="163"/>
      <c r="N489" s="160"/>
      <c r="O489" s="161"/>
      <c r="P489" s="159"/>
      <c r="Q489" s="160"/>
      <c r="R489" s="161"/>
      <c r="T489" s="10">
        <v>121</v>
      </c>
      <c r="U489" s="11" t="s">
        <v>1311</v>
      </c>
      <c r="V489" s="31">
        <v>124</v>
      </c>
      <c r="W489" s="32" t="s">
        <v>1317</v>
      </c>
      <c r="AE489" s="829"/>
      <c r="AF489" s="323"/>
      <c r="AG489" s="323"/>
      <c r="AH489" s="323"/>
      <c r="AI489" s="323"/>
      <c r="AJ489" s="323"/>
      <c r="AL489" s="307">
        <f t="shared" si="47"/>
        <v>0</v>
      </c>
    </row>
    <row r="490" spans="1:38" ht="13.5" customHeight="1">
      <c r="A490" s="343">
        <v>484</v>
      </c>
      <c r="B490" s="324">
        <v>484</v>
      </c>
      <c r="D490" s="232" t="e">
        <f t="shared" si="39"/>
        <v>#N/A</v>
      </c>
      <c r="E490" s="233" t="e">
        <f t="shared" si="40"/>
        <v>#N/A</v>
      </c>
      <c r="F490" s="233" t="e">
        <f t="shared" si="41"/>
        <v>#N/A</v>
      </c>
      <c r="G490" s="472"/>
      <c r="H490" s="471">
        <f t="shared" si="48"/>
        <v>0</v>
      </c>
      <c r="I490" s="166">
        <f t="shared" si="49"/>
        <v>0</v>
      </c>
      <c r="J490" s="171">
        <f t="shared" si="50"/>
        <v>0</v>
      </c>
      <c r="K490" s="9">
        <f t="shared" si="51"/>
        <v>0</v>
      </c>
      <c r="L490" s="172">
        <f t="shared" si="52"/>
        <v>0</v>
      </c>
      <c r="M490" s="163"/>
      <c r="N490" s="160"/>
      <c r="O490" s="161"/>
      <c r="P490" s="159"/>
      <c r="Q490" s="160"/>
      <c r="R490" s="161"/>
      <c r="T490" s="18">
        <v>121</v>
      </c>
      <c r="U490" s="19" t="s">
        <v>1317</v>
      </c>
      <c r="V490" s="18">
        <v>125</v>
      </c>
      <c r="W490" s="30" t="s">
        <v>1323</v>
      </c>
      <c r="AE490" s="830"/>
      <c r="AF490" s="323"/>
      <c r="AG490" s="323"/>
      <c r="AH490" s="323"/>
      <c r="AI490" s="323"/>
      <c r="AJ490" s="323"/>
      <c r="AL490" s="307">
        <f t="shared" si="47"/>
        <v>0</v>
      </c>
    </row>
    <row r="491" spans="1:38" ht="13.5" customHeight="1">
      <c r="A491" s="343">
        <v>485</v>
      </c>
      <c r="B491" s="324">
        <v>485</v>
      </c>
      <c r="C491" s="485"/>
      <c r="D491" s="232" t="e">
        <f t="shared" si="39"/>
        <v>#N/A</v>
      </c>
      <c r="E491" s="233" t="e">
        <f t="shared" si="40"/>
        <v>#N/A</v>
      </c>
      <c r="F491" s="233" t="e">
        <f t="shared" si="41"/>
        <v>#N/A</v>
      </c>
      <c r="G491" s="472"/>
      <c r="H491" s="471">
        <f t="shared" si="48"/>
        <v>0</v>
      </c>
      <c r="I491" s="166">
        <f t="shared" si="49"/>
        <v>0</v>
      </c>
      <c r="J491" s="171">
        <f t="shared" si="50"/>
        <v>0</v>
      </c>
      <c r="K491" s="9">
        <f t="shared" si="51"/>
        <v>0</v>
      </c>
      <c r="L491" s="172">
        <f t="shared" si="52"/>
        <v>0</v>
      </c>
      <c r="M491" s="163"/>
      <c r="N491" s="160"/>
      <c r="O491" s="161"/>
      <c r="P491" s="159"/>
      <c r="Q491" s="160"/>
      <c r="R491" s="161"/>
      <c r="T491" s="16">
        <v>122</v>
      </c>
      <c r="U491" s="17" t="s">
        <v>1323</v>
      </c>
      <c r="V491" s="16">
        <v>123</v>
      </c>
      <c r="W491" s="334" t="s">
        <v>1318</v>
      </c>
      <c r="AE491" s="828">
        <v>122</v>
      </c>
      <c r="AF491" s="323"/>
      <c r="AG491" s="323"/>
      <c r="AH491" s="323"/>
      <c r="AI491" s="323"/>
      <c r="AJ491" s="323"/>
      <c r="AL491" s="307">
        <f t="shared" si="47"/>
        <v>0</v>
      </c>
    </row>
    <row r="492" spans="1:38" ht="13.5" customHeight="1">
      <c r="A492" s="343">
        <v>486</v>
      </c>
      <c r="B492" s="324">
        <v>486</v>
      </c>
      <c r="C492" s="486"/>
      <c r="D492" s="232" t="e">
        <f t="shared" si="39"/>
        <v>#N/A</v>
      </c>
      <c r="E492" s="233" t="e">
        <f t="shared" si="40"/>
        <v>#N/A</v>
      </c>
      <c r="F492" s="233" t="e">
        <f t="shared" si="41"/>
        <v>#N/A</v>
      </c>
      <c r="G492" s="472"/>
      <c r="H492" s="471">
        <f t="shared" si="48"/>
        <v>0</v>
      </c>
      <c r="I492" s="166">
        <f t="shared" si="49"/>
        <v>0</v>
      </c>
      <c r="J492" s="171">
        <f t="shared" si="50"/>
        <v>0</v>
      </c>
      <c r="K492" s="9">
        <f t="shared" si="51"/>
        <v>0</v>
      </c>
      <c r="L492" s="172">
        <f t="shared" si="52"/>
        <v>0</v>
      </c>
      <c r="M492" s="163"/>
      <c r="N492" s="160"/>
      <c r="O492" s="161"/>
      <c r="P492" s="159"/>
      <c r="Q492" s="160"/>
      <c r="R492" s="161"/>
      <c r="T492" s="12">
        <v>122</v>
      </c>
      <c r="U492" s="13" t="s">
        <v>1318</v>
      </c>
      <c r="V492" s="28">
        <v>124</v>
      </c>
      <c r="W492" s="29" t="s">
        <v>1311</v>
      </c>
      <c r="AE492" s="829"/>
      <c r="AF492" s="323"/>
      <c r="AG492" s="323"/>
      <c r="AH492" s="323"/>
      <c r="AI492" s="323"/>
      <c r="AJ492" s="323"/>
      <c r="AL492" s="307">
        <f t="shared" si="47"/>
        <v>0</v>
      </c>
    </row>
    <row r="493" spans="1:38" ht="13.5" customHeight="1">
      <c r="A493" s="343">
        <v>487</v>
      </c>
      <c r="B493" s="324">
        <v>487</v>
      </c>
      <c r="C493" s="487"/>
      <c r="D493" s="232" t="e">
        <f t="shared" si="39"/>
        <v>#N/A</v>
      </c>
      <c r="E493" s="233" t="e">
        <f t="shared" si="40"/>
        <v>#N/A</v>
      </c>
      <c r="F493" s="233" t="e">
        <f t="shared" si="41"/>
        <v>#N/A</v>
      </c>
      <c r="G493" s="472"/>
      <c r="H493" s="471">
        <f t="shared" si="48"/>
        <v>0</v>
      </c>
      <c r="I493" s="166">
        <f t="shared" si="49"/>
        <v>0</v>
      </c>
      <c r="J493" s="171">
        <f t="shared" si="50"/>
        <v>0</v>
      </c>
      <c r="K493" s="9">
        <f t="shared" si="51"/>
        <v>0</v>
      </c>
      <c r="L493" s="172">
        <f t="shared" si="52"/>
        <v>0</v>
      </c>
      <c r="M493" s="163"/>
      <c r="N493" s="160"/>
      <c r="O493" s="161"/>
      <c r="P493" s="159"/>
      <c r="Q493" s="160"/>
      <c r="R493" s="161"/>
      <c r="T493" s="10">
        <v>122</v>
      </c>
      <c r="U493" s="11" t="s">
        <v>1311</v>
      </c>
      <c r="V493" s="31">
        <v>125</v>
      </c>
      <c r="W493" s="32" t="s">
        <v>1317</v>
      </c>
      <c r="AE493" s="829"/>
      <c r="AF493" s="323"/>
      <c r="AG493" s="323"/>
      <c r="AH493" s="323"/>
      <c r="AI493" s="323"/>
      <c r="AJ493" s="323"/>
      <c r="AL493" s="307">
        <f t="shared" si="47"/>
        <v>0</v>
      </c>
    </row>
    <row r="494" spans="1:38" ht="13.5" customHeight="1">
      <c r="A494" s="343">
        <v>488</v>
      </c>
      <c r="B494" s="324">
        <v>488</v>
      </c>
      <c r="C494" s="486"/>
      <c r="D494" s="232" t="e">
        <f t="shared" si="39"/>
        <v>#N/A</v>
      </c>
      <c r="E494" s="233" t="e">
        <f t="shared" si="40"/>
        <v>#N/A</v>
      </c>
      <c r="F494" s="233" t="e">
        <f t="shared" si="41"/>
        <v>#N/A</v>
      </c>
      <c r="G494" s="472"/>
      <c r="H494" s="471">
        <f t="shared" si="48"/>
        <v>0</v>
      </c>
      <c r="I494" s="166">
        <f t="shared" si="49"/>
        <v>0</v>
      </c>
      <c r="J494" s="171">
        <f t="shared" si="50"/>
        <v>0</v>
      </c>
      <c r="K494" s="9">
        <f t="shared" si="51"/>
        <v>0</v>
      </c>
      <c r="L494" s="172">
        <f t="shared" si="52"/>
        <v>0</v>
      </c>
      <c r="M494" s="163"/>
      <c r="N494" s="160"/>
      <c r="O494" s="161"/>
      <c r="P494" s="159"/>
      <c r="Q494" s="160"/>
      <c r="R494" s="161"/>
      <c r="T494" s="18">
        <v>122</v>
      </c>
      <c r="U494" s="19" t="s">
        <v>1317</v>
      </c>
      <c r="V494" s="14">
        <v>126</v>
      </c>
      <c r="W494" s="15" t="s">
        <v>1323</v>
      </c>
      <c r="AE494" s="830"/>
      <c r="AF494" s="323"/>
      <c r="AG494" s="323"/>
      <c r="AH494" s="323"/>
      <c r="AI494" s="323"/>
      <c r="AJ494" s="323"/>
      <c r="AL494" s="307">
        <f t="shared" si="47"/>
        <v>0</v>
      </c>
    </row>
    <row r="495" spans="1:38" ht="13.5" customHeight="1">
      <c r="A495" s="343">
        <v>489</v>
      </c>
      <c r="B495" s="324">
        <v>489</v>
      </c>
      <c r="C495" s="485"/>
      <c r="D495" s="232" t="e">
        <f t="shared" si="39"/>
        <v>#N/A</v>
      </c>
      <c r="E495" s="233" t="e">
        <f t="shared" si="40"/>
        <v>#N/A</v>
      </c>
      <c r="F495" s="233" t="e">
        <f t="shared" si="41"/>
        <v>#N/A</v>
      </c>
      <c r="G495" s="472"/>
      <c r="H495" s="471">
        <f t="shared" si="48"/>
        <v>0</v>
      </c>
      <c r="I495" s="166">
        <f t="shared" si="49"/>
        <v>0</v>
      </c>
      <c r="J495" s="171">
        <f t="shared" si="50"/>
        <v>0</v>
      </c>
      <c r="K495" s="9">
        <f t="shared" si="51"/>
        <v>0</v>
      </c>
      <c r="L495" s="172">
        <f t="shared" si="52"/>
        <v>0</v>
      </c>
      <c r="M495" s="163"/>
      <c r="N495" s="160"/>
      <c r="O495" s="161"/>
      <c r="P495" s="159"/>
      <c r="Q495" s="160"/>
      <c r="R495" s="161"/>
      <c r="T495" s="16">
        <v>123</v>
      </c>
      <c r="U495" s="17" t="s">
        <v>1323</v>
      </c>
      <c r="V495" s="16">
        <v>124</v>
      </c>
      <c r="W495" s="334" t="s">
        <v>1318</v>
      </c>
      <c r="AE495" s="828">
        <v>123</v>
      </c>
      <c r="AF495" s="323"/>
      <c r="AG495" s="323"/>
      <c r="AH495" s="323"/>
      <c r="AI495" s="323"/>
      <c r="AJ495" s="323"/>
      <c r="AL495" s="307">
        <f t="shared" si="47"/>
        <v>0</v>
      </c>
    </row>
    <row r="496" spans="1:38" ht="13.5" customHeight="1">
      <c r="A496" s="343">
        <v>490</v>
      </c>
      <c r="B496" s="324">
        <v>490</v>
      </c>
      <c r="C496" s="487"/>
      <c r="D496" s="232" t="e">
        <f t="shared" si="39"/>
        <v>#N/A</v>
      </c>
      <c r="E496" s="233" t="e">
        <f t="shared" si="40"/>
        <v>#N/A</v>
      </c>
      <c r="F496" s="233" t="e">
        <f t="shared" si="41"/>
        <v>#N/A</v>
      </c>
      <c r="G496" s="472"/>
      <c r="H496" s="471">
        <f t="shared" si="48"/>
        <v>0</v>
      </c>
      <c r="I496" s="166">
        <f t="shared" si="49"/>
        <v>0</v>
      </c>
      <c r="J496" s="171">
        <f t="shared" si="50"/>
        <v>0</v>
      </c>
      <c r="K496" s="9">
        <f t="shared" si="51"/>
        <v>0</v>
      </c>
      <c r="L496" s="172">
        <f t="shared" si="52"/>
        <v>0</v>
      </c>
      <c r="M496" s="163"/>
      <c r="N496" s="160"/>
      <c r="O496" s="161"/>
      <c r="P496" s="159"/>
      <c r="Q496" s="160"/>
      <c r="R496" s="161"/>
      <c r="T496" s="12">
        <v>123</v>
      </c>
      <c r="U496" s="13" t="s">
        <v>1318</v>
      </c>
      <c r="V496" s="28">
        <v>125</v>
      </c>
      <c r="W496" s="29" t="s">
        <v>1311</v>
      </c>
      <c r="AE496" s="829"/>
      <c r="AF496" s="323"/>
      <c r="AG496" s="323"/>
      <c r="AH496" s="323"/>
      <c r="AI496" s="323"/>
      <c r="AJ496" s="323"/>
      <c r="AL496" s="307">
        <f t="shared" si="47"/>
        <v>0</v>
      </c>
    </row>
    <row r="497" spans="1:38" ht="13.5" customHeight="1">
      <c r="A497" s="343">
        <v>491</v>
      </c>
      <c r="B497" s="324">
        <v>491</v>
      </c>
      <c r="C497" s="485"/>
      <c r="D497" s="232" t="e">
        <f t="shared" si="39"/>
        <v>#N/A</v>
      </c>
      <c r="E497" s="233" t="e">
        <f t="shared" si="40"/>
        <v>#N/A</v>
      </c>
      <c r="F497" s="233" t="e">
        <f t="shared" si="41"/>
        <v>#N/A</v>
      </c>
      <c r="G497" s="472"/>
      <c r="H497" s="471">
        <f t="shared" si="48"/>
        <v>0</v>
      </c>
      <c r="I497" s="166">
        <f t="shared" si="49"/>
        <v>0</v>
      </c>
      <c r="J497" s="171">
        <f t="shared" si="50"/>
        <v>0</v>
      </c>
      <c r="K497" s="9">
        <f t="shared" si="51"/>
        <v>0</v>
      </c>
      <c r="L497" s="172">
        <f t="shared" si="52"/>
        <v>0</v>
      </c>
      <c r="M497" s="163"/>
      <c r="N497" s="160"/>
      <c r="O497" s="161"/>
      <c r="P497" s="159"/>
      <c r="Q497" s="160"/>
      <c r="R497" s="161"/>
      <c r="T497" s="10">
        <v>123</v>
      </c>
      <c r="U497" s="11" t="s">
        <v>1311</v>
      </c>
      <c r="V497" s="31">
        <v>126</v>
      </c>
      <c r="W497" s="32" t="s">
        <v>1317</v>
      </c>
      <c r="AE497" s="829"/>
      <c r="AF497" s="323"/>
      <c r="AG497" s="323"/>
      <c r="AH497" s="323"/>
      <c r="AI497" s="323"/>
      <c r="AJ497" s="323"/>
      <c r="AL497" s="307">
        <f t="shared" si="47"/>
        <v>0</v>
      </c>
    </row>
    <row r="498" spans="1:38" ht="13.5" customHeight="1">
      <c r="A498" s="343">
        <v>492</v>
      </c>
      <c r="B498" s="324">
        <v>492</v>
      </c>
      <c r="C498" s="345"/>
      <c r="D498" s="232" t="e">
        <f t="shared" si="39"/>
        <v>#N/A</v>
      </c>
      <c r="E498" s="233" t="e">
        <f t="shared" si="40"/>
        <v>#N/A</v>
      </c>
      <c r="F498" s="233" t="e">
        <f t="shared" si="41"/>
        <v>#N/A</v>
      </c>
      <c r="G498" s="472"/>
      <c r="H498" s="471">
        <f t="shared" si="48"/>
        <v>0</v>
      </c>
      <c r="I498" s="166">
        <f t="shared" si="49"/>
        <v>0</v>
      </c>
      <c r="J498" s="171">
        <f t="shared" si="50"/>
        <v>0</v>
      </c>
      <c r="K498" s="9">
        <f t="shared" si="51"/>
        <v>0</v>
      </c>
      <c r="L498" s="172">
        <f t="shared" si="52"/>
        <v>0</v>
      </c>
      <c r="M498" s="163"/>
      <c r="N498" s="160"/>
      <c r="O498" s="161"/>
      <c r="P498" s="159"/>
      <c r="Q498" s="160"/>
      <c r="R498" s="161"/>
      <c r="T498" s="18">
        <v>123</v>
      </c>
      <c r="U498" s="19" t="s">
        <v>1317</v>
      </c>
      <c r="V498" s="18">
        <v>127</v>
      </c>
      <c r="W498" s="30" t="s">
        <v>1323</v>
      </c>
      <c r="AE498" s="830"/>
      <c r="AF498" s="323"/>
      <c r="AG498" s="323"/>
      <c r="AH498" s="323"/>
      <c r="AI498" s="323"/>
      <c r="AJ498" s="323"/>
      <c r="AL498" s="307">
        <f t="shared" si="47"/>
        <v>0</v>
      </c>
    </row>
    <row r="499" spans="1:38" ht="13.5" customHeight="1">
      <c r="A499" s="343">
        <v>493</v>
      </c>
      <c r="B499" s="324">
        <v>493</v>
      </c>
      <c r="C499" s="418"/>
      <c r="D499" s="232" t="e">
        <f t="shared" si="39"/>
        <v>#N/A</v>
      </c>
      <c r="E499" s="233" t="e">
        <f t="shared" si="40"/>
        <v>#N/A</v>
      </c>
      <c r="F499" s="233" t="e">
        <f t="shared" si="41"/>
        <v>#N/A</v>
      </c>
      <c r="G499" s="472"/>
      <c r="H499" s="471">
        <f t="shared" si="48"/>
        <v>0</v>
      </c>
      <c r="I499" s="166">
        <f t="shared" si="49"/>
        <v>0</v>
      </c>
      <c r="J499" s="171">
        <f t="shared" si="50"/>
        <v>0</v>
      </c>
      <c r="K499" s="9">
        <f t="shared" si="51"/>
        <v>0</v>
      </c>
      <c r="L499" s="172">
        <f t="shared" si="52"/>
        <v>0</v>
      </c>
      <c r="M499" s="163"/>
      <c r="N499" s="160"/>
      <c r="O499" s="161"/>
      <c r="P499" s="159"/>
      <c r="Q499" s="160"/>
      <c r="R499" s="161"/>
      <c r="T499" s="16">
        <v>124</v>
      </c>
      <c r="U499" s="17" t="s">
        <v>1323</v>
      </c>
      <c r="V499" s="16">
        <v>125</v>
      </c>
      <c r="W499" s="334" t="s">
        <v>1318</v>
      </c>
      <c r="AE499" s="828">
        <v>124</v>
      </c>
      <c r="AF499" s="323"/>
      <c r="AG499" s="323"/>
      <c r="AH499" s="323"/>
      <c r="AI499" s="323"/>
      <c r="AJ499" s="323"/>
      <c r="AL499" s="307">
        <f t="shared" si="47"/>
        <v>0</v>
      </c>
    </row>
    <row r="500" spans="1:38" ht="13.5" customHeight="1">
      <c r="A500" s="343">
        <v>494</v>
      </c>
      <c r="B500" s="324">
        <v>494</v>
      </c>
      <c r="C500" s="345"/>
      <c r="D500" s="232" t="e">
        <f t="shared" si="39"/>
        <v>#N/A</v>
      </c>
      <c r="E500" s="233" t="e">
        <f t="shared" si="40"/>
        <v>#N/A</v>
      </c>
      <c r="F500" s="233" t="e">
        <f t="shared" si="41"/>
        <v>#N/A</v>
      </c>
      <c r="G500" s="472"/>
      <c r="H500" s="471">
        <f t="shared" si="48"/>
        <v>0</v>
      </c>
      <c r="I500" s="166">
        <f t="shared" si="49"/>
        <v>0</v>
      </c>
      <c r="J500" s="171">
        <f t="shared" si="50"/>
        <v>0</v>
      </c>
      <c r="K500" s="9">
        <f t="shared" si="51"/>
        <v>0</v>
      </c>
      <c r="L500" s="172">
        <f t="shared" si="52"/>
        <v>0</v>
      </c>
      <c r="M500" s="163"/>
      <c r="N500" s="160"/>
      <c r="O500" s="161"/>
      <c r="P500" s="159"/>
      <c r="Q500" s="160"/>
      <c r="R500" s="161"/>
      <c r="T500" s="12">
        <v>124</v>
      </c>
      <c r="U500" s="13" t="s">
        <v>1318</v>
      </c>
      <c r="V500" s="28">
        <v>126</v>
      </c>
      <c r="W500" s="29" t="s">
        <v>1311</v>
      </c>
      <c r="AE500" s="829"/>
      <c r="AF500" s="323"/>
      <c r="AG500" s="323"/>
      <c r="AH500" s="323"/>
      <c r="AI500" s="323"/>
      <c r="AJ500" s="323"/>
      <c r="AL500" s="307">
        <f t="shared" si="47"/>
        <v>0</v>
      </c>
    </row>
    <row r="501" spans="1:38" ht="13.5" customHeight="1">
      <c r="A501" s="343">
        <v>495</v>
      </c>
      <c r="B501" s="324">
        <v>495</v>
      </c>
      <c r="C501" s="345"/>
      <c r="D501" s="232" t="e">
        <f t="shared" si="39"/>
        <v>#N/A</v>
      </c>
      <c r="E501" s="233" t="e">
        <f t="shared" si="40"/>
        <v>#N/A</v>
      </c>
      <c r="F501" s="233" t="e">
        <f t="shared" si="41"/>
        <v>#N/A</v>
      </c>
      <c r="G501" s="472"/>
      <c r="H501" s="471">
        <f t="shared" si="48"/>
        <v>0</v>
      </c>
      <c r="I501" s="166">
        <f t="shared" si="49"/>
        <v>0</v>
      </c>
      <c r="J501" s="171">
        <f t="shared" si="50"/>
        <v>0</v>
      </c>
      <c r="K501" s="9">
        <f t="shared" si="51"/>
        <v>0</v>
      </c>
      <c r="L501" s="172">
        <f t="shared" si="52"/>
        <v>0</v>
      </c>
      <c r="M501" s="163"/>
      <c r="N501" s="160"/>
      <c r="O501" s="161"/>
      <c r="P501" s="159"/>
      <c r="Q501" s="160"/>
      <c r="R501" s="161"/>
      <c r="T501" s="10">
        <v>124</v>
      </c>
      <c r="U501" s="11" t="s">
        <v>1311</v>
      </c>
      <c r="V501" s="31">
        <v>127</v>
      </c>
      <c r="W501" s="32" t="s">
        <v>1317</v>
      </c>
      <c r="AE501" s="829"/>
      <c r="AF501" s="323"/>
      <c r="AG501" s="323"/>
      <c r="AH501" s="323"/>
      <c r="AI501" s="323"/>
      <c r="AJ501" s="323"/>
      <c r="AL501" s="307">
        <f t="shared" si="47"/>
        <v>0</v>
      </c>
    </row>
    <row r="502" spans="1:38" ht="13.5" customHeight="1">
      <c r="A502" s="343">
        <v>496</v>
      </c>
      <c r="B502" s="324">
        <v>496</v>
      </c>
      <c r="C502" s="345"/>
      <c r="D502" s="232" t="e">
        <f t="shared" si="39"/>
        <v>#N/A</v>
      </c>
      <c r="E502" s="233" t="e">
        <f t="shared" si="40"/>
        <v>#N/A</v>
      </c>
      <c r="F502" s="233" t="e">
        <f t="shared" si="41"/>
        <v>#N/A</v>
      </c>
      <c r="G502" s="472"/>
      <c r="H502" s="471">
        <f t="shared" si="48"/>
        <v>0</v>
      </c>
      <c r="I502" s="166">
        <f t="shared" si="49"/>
        <v>0</v>
      </c>
      <c r="J502" s="171">
        <f t="shared" si="50"/>
        <v>0</v>
      </c>
      <c r="K502" s="9">
        <f t="shared" si="51"/>
        <v>0</v>
      </c>
      <c r="L502" s="172">
        <f t="shared" si="52"/>
        <v>0</v>
      </c>
      <c r="M502" s="163"/>
      <c r="N502" s="160"/>
      <c r="O502" s="161"/>
      <c r="P502" s="159"/>
      <c r="Q502" s="160"/>
      <c r="R502" s="161"/>
      <c r="T502" s="18">
        <v>124</v>
      </c>
      <c r="U502" s="19" t="s">
        <v>1317</v>
      </c>
      <c r="V502" s="18">
        <v>128</v>
      </c>
      <c r="W502" s="30" t="s">
        <v>1323</v>
      </c>
      <c r="AE502" s="830"/>
      <c r="AF502" s="323"/>
      <c r="AG502" s="323"/>
      <c r="AH502" s="323"/>
      <c r="AI502" s="323"/>
      <c r="AJ502" s="323"/>
      <c r="AL502" s="307">
        <f t="shared" si="47"/>
        <v>0</v>
      </c>
    </row>
    <row r="503" spans="1:38" ht="13.5" customHeight="1">
      <c r="A503" s="343">
        <v>497</v>
      </c>
      <c r="B503" s="324">
        <v>497</v>
      </c>
      <c r="C503" s="418"/>
      <c r="D503" s="232" t="e">
        <f t="shared" si="39"/>
        <v>#N/A</v>
      </c>
      <c r="E503" s="233" t="e">
        <f t="shared" si="40"/>
        <v>#N/A</v>
      </c>
      <c r="F503" s="233" t="e">
        <f t="shared" si="41"/>
        <v>#N/A</v>
      </c>
      <c r="G503" s="472"/>
      <c r="H503" s="471">
        <f t="shared" si="48"/>
        <v>0</v>
      </c>
      <c r="I503" s="166">
        <f t="shared" si="49"/>
        <v>0</v>
      </c>
      <c r="J503" s="171">
        <f t="shared" si="50"/>
        <v>0</v>
      </c>
      <c r="K503" s="9">
        <f t="shared" si="51"/>
        <v>0</v>
      </c>
      <c r="L503" s="172">
        <f t="shared" si="52"/>
        <v>0</v>
      </c>
      <c r="M503" s="163"/>
      <c r="N503" s="160"/>
      <c r="O503" s="161"/>
      <c r="P503" s="159"/>
      <c r="Q503" s="160"/>
      <c r="R503" s="161"/>
      <c r="T503" s="16">
        <v>125</v>
      </c>
      <c r="U503" s="17" t="s">
        <v>1323</v>
      </c>
      <c r="V503" s="16">
        <v>126</v>
      </c>
      <c r="W503" s="334" t="s">
        <v>1318</v>
      </c>
      <c r="AE503" s="828">
        <v>125</v>
      </c>
      <c r="AF503" s="323"/>
      <c r="AG503" s="323"/>
      <c r="AH503" s="323"/>
      <c r="AI503" s="323"/>
      <c r="AJ503" s="323"/>
      <c r="AL503" s="307">
        <f t="shared" si="47"/>
        <v>0</v>
      </c>
    </row>
    <row r="504" spans="1:38" ht="13.5" customHeight="1">
      <c r="A504" s="343">
        <v>498</v>
      </c>
      <c r="B504" s="324">
        <v>498</v>
      </c>
      <c r="C504" s="345"/>
      <c r="D504" s="232" t="e">
        <f t="shared" si="39"/>
        <v>#N/A</v>
      </c>
      <c r="E504" s="233" t="e">
        <f t="shared" si="40"/>
        <v>#N/A</v>
      </c>
      <c r="F504" s="233" t="e">
        <f t="shared" si="41"/>
        <v>#N/A</v>
      </c>
      <c r="G504" s="472"/>
      <c r="H504" s="471">
        <f t="shared" si="48"/>
        <v>0</v>
      </c>
      <c r="I504" s="166">
        <f t="shared" si="49"/>
        <v>0</v>
      </c>
      <c r="J504" s="171">
        <f t="shared" si="50"/>
        <v>0</v>
      </c>
      <c r="K504" s="9">
        <f t="shared" si="51"/>
        <v>0</v>
      </c>
      <c r="L504" s="172">
        <f t="shared" si="52"/>
        <v>0</v>
      </c>
      <c r="M504" s="163"/>
      <c r="N504" s="160"/>
      <c r="O504" s="161"/>
      <c r="P504" s="159"/>
      <c r="Q504" s="160"/>
      <c r="R504" s="161"/>
      <c r="T504" s="12">
        <v>125</v>
      </c>
      <c r="U504" s="13" t="s">
        <v>1318</v>
      </c>
      <c r="V504" s="28">
        <v>127</v>
      </c>
      <c r="W504" s="29" t="s">
        <v>1311</v>
      </c>
      <c r="AE504" s="829"/>
      <c r="AF504" s="323"/>
      <c r="AG504" s="323"/>
      <c r="AH504" s="323"/>
      <c r="AI504" s="323"/>
      <c r="AJ504" s="323"/>
      <c r="AL504" s="307">
        <f t="shared" si="47"/>
        <v>0</v>
      </c>
    </row>
    <row r="505" spans="1:38" ht="13.5" customHeight="1">
      <c r="A505" s="343">
        <v>499</v>
      </c>
      <c r="B505" s="324">
        <v>499</v>
      </c>
      <c r="C505" s="345"/>
      <c r="D505" s="232" t="e">
        <f t="shared" si="39"/>
        <v>#N/A</v>
      </c>
      <c r="E505" s="233" t="e">
        <f t="shared" si="40"/>
        <v>#N/A</v>
      </c>
      <c r="F505" s="233" t="e">
        <f t="shared" si="41"/>
        <v>#N/A</v>
      </c>
      <c r="G505" s="472"/>
      <c r="H505" s="471">
        <f t="shared" si="48"/>
        <v>0</v>
      </c>
      <c r="I505" s="166">
        <f t="shared" si="49"/>
        <v>0</v>
      </c>
      <c r="J505" s="171">
        <f t="shared" si="50"/>
        <v>0</v>
      </c>
      <c r="K505" s="9">
        <f t="shared" si="51"/>
        <v>0</v>
      </c>
      <c r="L505" s="172">
        <f t="shared" si="52"/>
        <v>0</v>
      </c>
      <c r="M505" s="163"/>
      <c r="N505" s="160"/>
      <c r="O505" s="161"/>
      <c r="P505" s="159"/>
      <c r="Q505" s="160"/>
      <c r="R505" s="161"/>
      <c r="T505" s="10">
        <v>125</v>
      </c>
      <c r="U505" s="11" t="s">
        <v>1311</v>
      </c>
      <c r="V505" s="31">
        <v>128</v>
      </c>
      <c r="W505" s="32" t="s">
        <v>1317</v>
      </c>
      <c r="AE505" s="829"/>
      <c r="AF505" s="323"/>
      <c r="AG505" s="323"/>
      <c r="AH505" s="323"/>
      <c r="AI505" s="323"/>
      <c r="AJ505" s="323"/>
      <c r="AL505" s="307">
        <f t="shared" si="47"/>
        <v>0</v>
      </c>
    </row>
    <row r="506" spans="1:38" ht="13.5" customHeight="1">
      <c r="A506" s="343">
        <v>500</v>
      </c>
      <c r="B506" s="324">
        <v>500</v>
      </c>
      <c r="C506" s="345"/>
      <c r="D506" s="232" t="e">
        <f t="shared" si="39"/>
        <v>#N/A</v>
      </c>
      <c r="E506" s="233" t="e">
        <f t="shared" si="40"/>
        <v>#N/A</v>
      </c>
      <c r="F506" s="233" t="e">
        <f t="shared" si="41"/>
        <v>#N/A</v>
      </c>
      <c r="G506" s="472"/>
      <c r="H506" s="471">
        <f t="shared" si="48"/>
        <v>0</v>
      </c>
      <c r="I506" s="166">
        <f t="shared" si="49"/>
        <v>0</v>
      </c>
      <c r="J506" s="171">
        <f t="shared" si="50"/>
        <v>0</v>
      </c>
      <c r="K506" s="9">
        <f t="shared" si="51"/>
        <v>0</v>
      </c>
      <c r="L506" s="172">
        <f t="shared" si="52"/>
        <v>0</v>
      </c>
      <c r="M506" s="163"/>
      <c r="N506" s="160"/>
      <c r="O506" s="161"/>
      <c r="P506" s="159"/>
      <c r="Q506" s="160"/>
      <c r="R506" s="161"/>
      <c r="T506" s="18">
        <v>125</v>
      </c>
      <c r="U506" s="19" t="s">
        <v>1317</v>
      </c>
      <c r="V506" s="14">
        <v>129</v>
      </c>
      <c r="W506" s="15" t="s">
        <v>1323</v>
      </c>
      <c r="AE506" s="830"/>
      <c r="AF506" s="323"/>
      <c r="AG506" s="323"/>
      <c r="AH506" s="323"/>
      <c r="AI506" s="323"/>
      <c r="AJ506" s="323"/>
      <c r="AL506" s="307">
        <f t="shared" si="47"/>
        <v>0</v>
      </c>
    </row>
    <row r="507" spans="1:38" ht="13.5" customHeight="1">
      <c r="A507" s="343">
        <v>501</v>
      </c>
      <c r="B507" s="324">
        <v>501</v>
      </c>
      <c r="C507" s="418"/>
      <c r="D507" s="232" t="e">
        <f t="shared" si="39"/>
        <v>#N/A</v>
      </c>
      <c r="E507" s="233" t="e">
        <f t="shared" si="40"/>
        <v>#N/A</v>
      </c>
      <c r="F507" s="233" t="e">
        <f t="shared" si="41"/>
        <v>#N/A</v>
      </c>
      <c r="G507" s="472"/>
      <c r="H507" s="471">
        <f t="shared" si="48"/>
        <v>0</v>
      </c>
      <c r="I507" s="166">
        <f t="shared" si="49"/>
        <v>0</v>
      </c>
      <c r="J507" s="171">
        <f t="shared" si="50"/>
        <v>0</v>
      </c>
      <c r="K507" s="9">
        <f t="shared" si="51"/>
        <v>0</v>
      </c>
      <c r="L507" s="172">
        <f t="shared" si="52"/>
        <v>0</v>
      </c>
      <c r="M507" s="163"/>
      <c r="N507" s="160"/>
      <c r="O507" s="161"/>
      <c r="P507" s="159"/>
      <c r="Q507" s="160"/>
      <c r="R507" s="161"/>
      <c r="T507" s="16">
        <v>126</v>
      </c>
      <c r="U507" s="17" t="s">
        <v>1323</v>
      </c>
      <c r="V507" s="16">
        <v>127</v>
      </c>
      <c r="W507" s="334" t="s">
        <v>1318</v>
      </c>
      <c r="AE507" s="828">
        <v>126</v>
      </c>
      <c r="AF507" s="323"/>
      <c r="AG507" s="323"/>
      <c r="AH507" s="323"/>
      <c r="AI507" s="323"/>
      <c r="AJ507" s="323"/>
      <c r="AL507" s="307">
        <f t="shared" si="47"/>
        <v>0</v>
      </c>
    </row>
    <row r="508" spans="1:38" ht="13.5" customHeight="1">
      <c r="A508" s="343">
        <v>502</v>
      </c>
      <c r="B508" s="324">
        <v>502</v>
      </c>
      <c r="C508" s="345"/>
      <c r="D508" s="232" t="e">
        <f t="shared" si="39"/>
        <v>#N/A</v>
      </c>
      <c r="E508" s="233" t="e">
        <f t="shared" si="40"/>
        <v>#N/A</v>
      </c>
      <c r="F508" s="233" t="e">
        <f t="shared" si="41"/>
        <v>#N/A</v>
      </c>
      <c r="G508" s="472"/>
      <c r="H508" s="471">
        <f t="shared" si="48"/>
        <v>0</v>
      </c>
      <c r="I508" s="166">
        <f t="shared" si="49"/>
        <v>0</v>
      </c>
      <c r="J508" s="171">
        <f t="shared" si="50"/>
        <v>0</v>
      </c>
      <c r="K508" s="9">
        <f t="shared" si="51"/>
        <v>0</v>
      </c>
      <c r="L508" s="172">
        <f t="shared" si="52"/>
        <v>0</v>
      </c>
      <c r="M508" s="163"/>
      <c r="N508" s="160"/>
      <c r="O508" s="161"/>
      <c r="P508" s="159"/>
      <c r="Q508" s="160"/>
      <c r="R508" s="161"/>
      <c r="T508" s="12">
        <v>126</v>
      </c>
      <c r="U508" s="13" t="s">
        <v>1318</v>
      </c>
      <c r="V508" s="28">
        <v>128</v>
      </c>
      <c r="W508" s="29" t="s">
        <v>1311</v>
      </c>
      <c r="AE508" s="829"/>
      <c r="AF508" s="323"/>
      <c r="AG508" s="323"/>
      <c r="AH508" s="323"/>
      <c r="AI508" s="323"/>
      <c r="AJ508" s="323"/>
      <c r="AL508" s="307">
        <f t="shared" si="47"/>
        <v>0</v>
      </c>
    </row>
    <row r="509" spans="1:38" ht="13.5" customHeight="1">
      <c r="A509" s="343">
        <v>503</v>
      </c>
      <c r="B509" s="324">
        <v>503</v>
      </c>
      <c r="C509" s="345"/>
      <c r="D509" s="232" t="e">
        <f t="shared" si="39"/>
        <v>#N/A</v>
      </c>
      <c r="E509" s="233" t="e">
        <f t="shared" si="40"/>
        <v>#N/A</v>
      </c>
      <c r="F509" s="233" t="e">
        <f t="shared" si="41"/>
        <v>#N/A</v>
      </c>
      <c r="G509" s="472"/>
      <c r="H509" s="471">
        <f t="shared" si="48"/>
        <v>0</v>
      </c>
      <c r="I509" s="166">
        <f t="shared" si="49"/>
        <v>0</v>
      </c>
      <c r="J509" s="171">
        <f t="shared" si="50"/>
        <v>0</v>
      </c>
      <c r="K509" s="9">
        <f t="shared" si="51"/>
        <v>0</v>
      </c>
      <c r="L509" s="172">
        <f t="shared" si="52"/>
        <v>0</v>
      </c>
      <c r="M509" s="163"/>
      <c r="N509" s="160"/>
      <c r="O509" s="161"/>
      <c r="P509" s="159"/>
      <c r="Q509" s="160"/>
      <c r="R509" s="161"/>
      <c r="T509" s="10">
        <v>126</v>
      </c>
      <c r="U509" s="11" t="s">
        <v>1311</v>
      </c>
      <c r="V509" s="31">
        <v>129</v>
      </c>
      <c r="W509" s="32" t="s">
        <v>1317</v>
      </c>
      <c r="AE509" s="829"/>
      <c r="AF509" s="323"/>
      <c r="AG509" s="323"/>
      <c r="AH509" s="323"/>
      <c r="AI509" s="323"/>
      <c r="AJ509" s="323"/>
      <c r="AL509" s="307">
        <f t="shared" si="47"/>
        <v>0</v>
      </c>
    </row>
    <row r="510" spans="1:38" ht="13.5" customHeight="1">
      <c r="A510" s="343">
        <v>504</v>
      </c>
      <c r="B510" s="324">
        <v>504</v>
      </c>
      <c r="C510" s="418"/>
      <c r="D510" s="232" t="e">
        <f t="shared" si="39"/>
        <v>#N/A</v>
      </c>
      <c r="E510" s="233" t="e">
        <f t="shared" si="40"/>
        <v>#N/A</v>
      </c>
      <c r="F510" s="233" t="e">
        <f t="shared" si="41"/>
        <v>#N/A</v>
      </c>
      <c r="G510" s="472"/>
      <c r="H510" s="471">
        <f t="shared" si="48"/>
        <v>0</v>
      </c>
      <c r="I510" s="166">
        <f t="shared" si="49"/>
        <v>0</v>
      </c>
      <c r="J510" s="171">
        <f t="shared" si="50"/>
        <v>0</v>
      </c>
      <c r="K510" s="9">
        <f t="shared" si="51"/>
        <v>0</v>
      </c>
      <c r="L510" s="172">
        <f t="shared" si="52"/>
        <v>0</v>
      </c>
      <c r="M510" s="163"/>
      <c r="N510" s="160"/>
      <c r="O510" s="161"/>
      <c r="P510" s="159"/>
      <c r="Q510" s="160"/>
      <c r="R510" s="161"/>
      <c r="T510" s="18">
        <v>126</v>
      </c>
      <c r="U510" s="19" t="s">
        <v>1317</v>
      </c>
      <c r="V510" s="14">
        <v>130</v>
      </c>
      <c r="W510" s="15" t="s">
        <v>1323</v>
      </c>
      <c r="AE510" s="830"/>
      <c r="AF510" s="323"/>
      <c r="AG510" s="323"/>
      <c r="AH510" s="323"/>
      <c r="AI510" s="323"/>
      <c r="AJ510" s="323"/>
      <c r="AL510" s="307">
        <f t="shared" si="47"/>
        <v>0</v>
      </c>
    </row>
    <row r="511" spans="1:38" ht="13.5" customHeight="1">
      <c r="A511" s="343">
        <v>505</v>
      </c>
      <c r="B511" s="324">
        <v>505</v>
      </c>
      <c r="C511" s="418"/>
      <c r="D511" s="232" t="e">
        <f t="shared" si="39"/>
        <v>#N/A</v>
      </c>
      <c r="E511" s="233" t="e">
        <f t="shared" si="40"/>
        <v>#N/A</v>
      </c>
      <c r="F511" s="233" t="e">
        <f t="shared" si="41"/>
        <v>#N/A</v>
      </c>
      <c r="G511" s="472"/>
      <c r="H511" s="471">
        <f t="shared" si="48"/>
        <v>0</v>
      </c>
      <c r="I511" s="166">
        <f t="shared" si="49"/>
        <v>0</v>
      </c>
      <c r="J511" s="171">
        <f t="shared" si="50"/>
        <v>0</v>
      </c>
      <c r="K511" s="9">
        <f t="shared" si="51"/>
        <v>0</v>
      </c>
      <c r="L511" s="172">
        <f t="shared" si="52"/>
        <v>0</v>
      </c>
      <c r="M511" s="163"/>
      <c r="N511" s="160"/>
      <c r="O511" s="161"/>
      <c r="P511" s="159"/>
      <c r="Q511" s="160"/>
      <c r="R511" s="161"/>
      <c r="T511" s="16">
        <v>127</v>
      </c>
      <c r="U511" s="17" t="s">
        <v>1323</v>
      </c>
      <c r="V511" s="16">
        <v>128</v>
      </c>
      <c r="W511" s="334" t="s">
        <v>1318</v>
      </c>
      <c r="AE511" s="828">
        <v>127</v>
      </c>
      <c r="AF511" s="323"/>
      <c r="AG511" s="323"/>
      <c r="AH511" s="323"/>
      <c r="AI511" s="323"/>
      <c r="AJ511" s="323"/>
      <c r="AL511" s="307">
        <f t="shared" si="47"/>
        <v>0</v>
      </c>
    </row>
    <row r="512" spans="1:38" ht="13.5" customHeight="1">
      <c r="A512" s="343">
        <v>506</v>
      </c>
      <c r="B512" s="324">
        <v>506</v>
      </c>
      <c r="C512" s="345"/>
      <c r="D512" s="232" t="e">
        <f t="shared" si="39"/>
        <v>#N/A</v>
      </c>
      <c r="E512" s="233" t="e">
        <f t="shared" si="40"/>
        <v>#N/A</v>
      </c>
      <c r="F512" s="233" t="e">
        <f t="shared" si="41"/>
        <v>#N/A</v>
      </c>
      <c r="G512" s="472"/>
      <c r="H512" s="471">
        <f t="shared" si="48"/>
        <v>0</v>
      </c>
      <c r="I512" s="166">
        <f t="shared" si="49"/>
        <v>0</v>
      </c>
      <c r="J512" s="171">
        <f t="shared" si="50"/>
        <v>0</v>
      </c>
      <c r="K512" s="9">
        <f t="shared" si="51"/>
        <v>0</v>
      </c>
      <c r="L512" s="172">
        <f t="shared" si="52"/>
        <v>0</v>
      </c>
      <c r="M512" s="163"/>
      <c r="N512" s="160"/>
      <c r="O512" s="161"/>
      <c r="P512" s="159"/>
      <c r="Q512" s="160"/>
      <c r="R512" s="161"/>
      <c r="T512" s="12">
        <v>127</v>
      </c>
      <c r="U512" s="13" t="s">
        <v>1318</v>
      </c>
      <c r="V512" s="28">
        <v>129</v>
      </c>
      <c r="W512" s="29" t="s">
        <v>1311</v>
      </c>
      <c r="AE512" s="829"/>
      <c r="AF512" s="323"/>
      <c r="AG512" s="323"/>
      <c r="AH512" s="323"/>
      <c r="AI512" s="323"/>
      <c r="AJ512" s="323"/>
      <c r="AL512" s="307">
        <f t="shared" si="47"/>
        <v>0</v>
      </c>
    </row>
    <row r="513" spans="1:38" ht="13.5" customHeight="1">
      <c r="A513" s="343">
        <v>507</v>
      </c>
      <c r="B513" s="324">
        <v>507</v>
      </c>
      <c r="C513" s="345"/>
      <c r="D513" s="232" t="e">
        <f t="shared" si="39"/>
        <v>#N/A</v>
      </c>
      <c r="E513" s="233" t="e">
        <f t="shared" si="40"/>
        <v>#N/A</v>
      </c>
      <c r="F513" s="233" t="e">
        <f t="shared" si="41"/>
        <v>#N/A</v>
      </c>
      <c r="G513" s="472"/>
      <c r="H513" s="471">
        <f t="shared" si="48"/>
        <v>0</v>
      </c>
      <c r="I513" s="166">
        <f t="shared" si="49"/>
        <v>0</v>
      </c>
      <c r="J513" s="171">
        <f t="shared" si="50"/>
        <v>0</v>
      </c>
      <c r="K513" s="9">
        <f t="shared" si="51"/>
        <v>0</v>
      </c>
      <c r="L513" s="172">
        <f t="shared" si="52"/>
        <v>0</v>
      </c>
      <c r="M513" s="163"/>
      <c r="N513" s="160"/>
      <c r="O513" s="161"/>
      <c r="P513" s="159"/>
      <c r="Q513" s="160"/>
      <c r="R513" s="161"/>
      <c r="T513" s="10">
        <v>127</v>
      </c>
      <c r="U513" s="11" t="s">
        <v>1311</v>
      </c>
      <c r="V513" s="31">
        <v>130</v>
      </c>
      <c r="W513" s="32" t="s">
        <v>1317</v>
      </c>
      <c r="AE513" s="829"/>
      <c r="AF513" s="323"/>
      <c r="AG513" s="323"/>
      <c r="AH513" s="323"/>
      <c r="AI513" s="323"/>
      <c r="AJ513" s="323"/>
      <c r="AL513" s="307">
        <f t="shared" si="47"/>
        <v>0</v>
      </c>
    </row>
    <row r="514" spans="1:38" ht="13.5" customHeight="1">
      <c r="A514" s="343">
        <v>508</v>
      </c>
      <c r="B514" s="324">
        <v>508</v>
      </c>
      <c r="C514" s="345"/>
      <c r="D514" s="232" t="e">
        <f t="shared" si="39"/>
        <v>#N/A</v>
      </c>
      <c r="E514" s="233" t="e">
        <f t="shared" si="40"/>
        <v>#N/A</v>
      </c>
      <c r="F514" s="233" t="e">
        <f t="shared" si="41"/>
        <v>#N/A</v>
      </c>
      <c r="G514" s="472"/>
      <c r="H514" s="471">
        <f t="shared" si="48"/>
        <v>0</v>
      </c>
      <c r="I514" s="166">
        <f t="shared" si="49"/>
        <v>0</v>
      </c>
      <c r="J514" s="171">
        <f t="shared" si="50"/>
        <v>0</v>
      </c>
      <c r="K514" s="9">
        <f t="shared" si="51"/>
        <v>0</v>
      </c>
      <c r="L514" s="172">
        <f t="shared" si="52"/>
        <v>0</v>
      </c>
      <c r="M514" s="163"/>
      <c r="N514" s="160"/>
      <c r="O514" s="161"/>
      <c r="P514" s="159"/>
      <c r="Q514" s="160"/>
      <c r="R514" s="161"/>
      <c r="T514" s="18">
        <v>127</v>
      </c>
      <c r="U514" s="19" t="s">
        <v>1317</v>
      </c>
      <c r="V514" s="14">
        <v>131</v>
      </c>
      <c r="W514" s="15" t="s">
        <v>1323</v>
      </c>
      <c r="AE514" s="830"/>
      <c r="AF514" s="323"/>
      <c r="AG514" s="323"/>
      <c r="AH514" s="323"/>
      <c r="AI514" s="323"/>
      <c r="AJ514" s="323"/>
      <c r="AL514" s="307">
        <f t="shared" si="47"/>
        <v>0</v>
      </c>
    </row>
    <row r="515" spans="1:38" ht="13.5" customHeight="1">
      <c r="A515" s="343">
        <v>509</v>
      </c>
      <c r="B515" s="324">
        <v>509</v>
      </c>
      <c r="C515" s="418"/>
      <c r="D515" s="232" t="e">
        <f t="shared" si="39"/>
        <v>#N/A</v>
      </c>
      <c r="E515" s="233" t="e">
        <f t="shared" si="40"/>
        <v>#N/A</v>
      </c>
      <c r="F515" s="233" t="e">
        <f t="shared" si="41"/>
        <v>#N/A</v>
      </c>
      <c r="G515" s="472"/>
      <c r="H515" s="471">
        <f t="shared" si="48"/>
        <v>0</v>
      </c>
      <c r="I515" s="166">
        <f t="shared" si="49"/>
        <v>0</v>
      </c>
      <c r="J515" s="171">
        <f t="shared" si="50"/>
        <v>0</v>
      </c>
      <c r="K515" s="9">
        <f t="shared" si="51"/>
        <v>0</v>
      </c>
      <c r="L515" s="172">
        <f t="shared" si="52"/>
        <v>0</v>
      </c>
      <c r="M515" s="163"/>
      <c r="N515" s="160"/>
      <c r="O515" s="161"/>
      <c r="P515" s="159"/>
      <c r="Q515" s="160"/>
      <c r="R515" s="161"/>
      <c r="T515" s="16">
        <v>128</v>
      </c>
      <c r="U515" s="17" t="s">
        <v>1323</v>
      </c>
      <c r="V515" s="16">
        <v>129</v>
      </c>
      <c r="W515" s="334" t="s">
        <v>1318</v>
      </c>
      <c r="AE515" s="828">
        <v>128</v>
      </c>
      <c r="AF515" s="323"/>
      <c r="AG515" s="323"/>
      <c r="AH515" s="323"/>
      <c r="AI515" s="323"/>
      <c r="AJ515" s="323"/>
      <c r="AL515" s="307">
        <f t="shared" si="47"/>
        <v>0</v>
      </c>
    </row>
    <row r="516" spans="1:38" ht="13.5" customHeight="1">
      <c r="A516" s="343">
        <v>510</v>
      </c>
      <c r="B516" s="324">
        <v>510</v>
      </c>
      <c r="C516" s="345"/>
      <c r="D516" s="232" t="e">
        <f t="shared" si="39"/>
        <v>#N/A</v>
      </c>
      <c r="E516" s="233" t="e">
        <f t="shared" si="40"/>
        <v>#N/A</v>
      </c>
      <c r="F516" s="233" t="e">
        <f t="shared" si="41"/>
        <v>#N/A</v>
      </c>
      <c r="G516" s="472"/>
      <c r="H516" s="471">
        <f t="shared" si="48"/>
        <v>0</v>
      </c>
      <c r="I516" s="166">
        <f t="shared" si="49"/>
        <v>0</v>
      </c>
      <c r="J516" s="171">
        <f t="shared" si="50"/>
        <v>0</v>
      </c>
      <c r="K516" s="9">
        <f t="shared" si="51"/>
        <v>0</v>
      </c>
      <c r="L516" s="172">
        <f t="shared" si="52"/>
        <v>0</v>
      </c>
      <c r="M516" s="163"/>
      <c r="N516" s="160"/>
      <c r="O516" s="161"/>
      <c r="P516" s="159"/>
      <c r="Q516" s="160"/>
      <c r="R516" s="161"/>
      <c r="T516" s="12">
        <v>128</v>
      </c>
      <c r="U516" s="13" t="s">
        <v>1318</v>
      </c>
      <c r="V516" s="28">
        <v>130</v>
      </c>
      <c r="W516" s="29" t="s">
        <v>1311</v>
      </c>
      <c r="AE516" s="829"/>
      <c r="AF516" s="323"/>
      <c r="AG516" s="323"/>
      <c r="AH516" s="323"/>
      <c r="AI516" s="323"/>
      <c r="AJ516" s="323"/>
      <c r="AL516" s="307">
        <f t="shared" si="47"/>
        <v>0</v>
      </c>
    </row>
    <row r="517" spans="1:38" ht="13.5" customHeight="1">
      <c r="A517" s="343">
        <v>511</v>
      </c>
      <c r="B517" s="324">
        <v>511</v>
      </c>
      <c r="C517" s="345"/>
      <c r="D517" s="232" t="e">
        <f t="shared" si="39"/>
        <v>#N/A</v>
      </c>
      <c r="E517" s="233" t="e">
        <f t="shared" si="40"/>
        <v>#N/A</v>
      </c>
      <c r="F517" s="233" t="e">
        <f t="shared" si="41"/>
        <v>#N/A</v>
      </c>
      <c r="G517" s="472"/>
      <c r="H517" s="471">
        <f t="shared" si="48"/>
        <v>0</v>
      </c>
      <c r="I517" s="166">
        <f t="shared" si="49"/>
        <v>0</v>
      </c>
      <c r="J517" s="171">
        <f t="shared" si="50"/>
        <v>0</v>
      </c>
      <c r="K517" s="9">
        <f t="shared" si="51"/>
        <v>0</v>
      </c>
      <c r="L517" s="172">
        <f t="shared" si="52"/>
        <v>0</v>
      </c>
      <c r="M517" s="163"/>
      <c r="N517" s="160"/>
      <c r="O517" s="161"/>
      <c r="P517" s="159"/>
      <c r="Q517" s="160"/>
      <c r="R517" s="161"/>
      <c r="T517" s="10">
        <v>128</v>
      </c>
      <c r="U517" s="11" t="s">
        <v>1311</v>
      </c>
      <c r="V517" s="31">
        <v>131</v>
      </c>
      <c r="W517" s="32" t="s">
        <v>1317</v>
      </c>
      <c r="AE517" s="829"/>
      <c r="AF517" s="323"/>
      <c r="AG517" s="323"/>
      <c r="AH517" s="323"/>
      <c r="AI517" s="323"/>
      <c r="AJ517" s="323"/>
      <c r="AL517" s="307">
        <f t="shared" si="47"/>
        <v>0</v>
      </c>
    </row>
    <row r="518" spans="1:38" ht="13.5" customHeight="1">
      <c r="A518" s="343">
        <v>512</v>
      </c>
      <c r="B518" s="324">
        <v>512</v>
      </c>
      <c r="C518" s="418"/>
      <c r="D518" s="232" t="e">
        <f t="shared" si="39"/>
        <v>#N/A</v>
      </c>
      <c r="E518" s="233" t="e">
        <f t="shared" si="40"/>
        <v>#N/A</v>
      </c>
      <c r="F518" s="233" t="e">
        <f t="shared" si="41"/>
        <v>#N/A</v>
      </c>
      <c r="G518" s="472"/>
      <c r="H518" s="471">
        <f t="shared" si="48"/>
        <v>0</v>
      </c>
      <c r="I518" s="166">
        <f t="shared" si="49"/>
        <v>0</v>
      </c>
      <c r="J518" s="171">
        <f t="shared" si="50"/>
        <v>0</v>
      </c>
      <c r="K518" s="9">
        <f t="shared" si="51"/>
        <v>0</v>
      </c>
      <c r="L518" s="172">
        <f t="shared" si="52"/>
        <v>0</v>
      </c>
      <c r="M518" s="163"/>
      <c r="N518" s="160"/>
      <c r="O518" s="161"/>
      <c r="P518" s="159"/>
      <c r="Q518" s="160"/>
      <c r="R518" s="161"/>
      <c r="T518" s="18">
        <v>128</v>
      </c>
      <c r="U518" s="19" t="s">
        <v>1317</v>
      </c>
      <c r="V518" s="18">
        <v>132</v>
      </c>
      <c r="W518" s="30" t="s">
        <v>1323</v>
      </c>
      <c r="AE518" s="830"/>
      <c r="AF518" s="323"/>
      <c r="AG518" s="323"/>
      <c r="AH518" s="323"/>
      <c r="AI518" s="323"/>
      <c r="AJ518" s="323"/>
      <c r="AL518" s="307">
        <f t="shared" si="47"/>
        <v>0</v>
      </c>
    </row>
    <row r="519" spans="1:38" ht="13.5" customHeight="1">
      <c r="A519" s="343">
        <v>513</v>
      </c>
      <c r="B519" s="324">
        <v>513</v>
      </c>
      <c r="C519" s="419"/>
      <c r="D519" s="232" t="e">
        <f t="shared" ref="D519:D561" si="53">VLOOKUP(C519,$C$564:$I$2155,2,0)</f>
        <v>#N/A</v>
      </c>
      <c r="E519" s="233" t="e">
        <f t="shared" ref="E519:E561" si="54">VLOOKUP(C519,$C$564:$I$2155,3,0)</f>
        <v>#N/A</v>
      </c>
      <c r="F519" s="233" t="e">
        <f t="shared" ref="F519:F561" si="55">VLOOKUP(C519,$C$564:$I$2155,4,0)</f>
        <v>#N/A</v>
      </c>
      <c r="G519" s="472"/>
      <c r="H519" s="471">
        <f t="shared" ref="H519:H550" si="56">AL519</f>
        <v>0</v>
      </c>
      <c r="I519" s="166">
        <f t="shared" ref="I519:I561" si="57">SUM(G519:H519)</f>
        <v>0</v>
      </c>
      <c r="J519" s="171">
        <f t="shared" ref="J519:J550" si="58">M519+P519</f>
        <v>0</v>
      </c>
      <c r="K519" s="9">
        <f t="shared" ref="K519:K550" si="59">N519+Q519</f>
        <v>0</v>
      </c>
      <c r="L519" s="172">
        <f t="shared" ref="L519:L550" si="60">O519+R519</f>
        <v>0</v>
      </c>
      <c r="M519" s="163"/>
      <c r="N519" s="160"/>
      <c r="O519" s="161"/>
      <c r="P519" s="159"/>
      <c r="Q519" s="160"/>
      <c r="R519" s="161"/>
      <c r="T519" s="16">
        <v>129</v>
      </c>
      <c r="U519" s="17" t="s">
        <v>1323</v>
      </c>
      <c r="V519" s="16">
        <v>130</v>
      </c>
      <c r="W519" s="334" t="s">
        <v>1318</v>
      </c>
      <c r="AE519" s="828">
        <v>129</v>
      </c>
      <c r="AF519" s="323"/>
      <c r="AG519" s="323"/>
      <c r="AH519" s="323"/>
      <c r="AI519" s="323"/>
      <c r="AJ519" s="323"/>
      <c r="AL519" s="307">
        <f t="shared" si="47"/>
        <v>0</v>
      </c>
    </row>
    <row r="520" spans="1:38" ht="13.5" customHeight="1">
      <c r="A520" s="343">
        <v>514</v>
      </c>
      <c r="B520" s="324">
        <v>514</v>
      </c>
      <c r="C520" s="345"/>
      <c r="D520" s="232" t="e">
        <f t="shared" si="53"/>
        <v>#N/A</v>
      </c>
      <c r="E520" s="233" t="e">
        <f t="shared" si="54"/>
        <v>#N/A</v>
      </c>
      <c r="F520" s="233" t="e">
        <f t="shared" si="55"/>
        <v>#N/A</v>
      </c>
      <c r="G520" s="472"/>
      <c r="H520" s="471">
        <f t="shared" si="56"/>
        <v>0</v>
      </c>
      <c r="I520" s="166">
        <f t="shared" si="57"/>
        <v>0</v>
      </c>
      <c r="J520" s="171">
        <f t="shared" si="58"/>
        <v>0</v>
      </c>
      <c r="K520" s="9">
        <f t="shared" si="59"/>
        <v>0</v>
      </c>
      <c r="L520" s="172">
        <f t="shared" si="60"/>
        <v>0</v>
      </c>
      <c r="M520" s="163"/>
      <c r="N520" s="160"/>
      <c r="O520" s="161"/>
      <c r="P520" s="159"/>
      <c r="Q520" s="160"/>
      <c r="R520" s="161"/>
      <c r="T520" s="12">
        <v>129</v>
      </c>
      <c r="U520" s="13" t="s">
        <v>1318</v>
      </c>
      <c r="V520" s="28">
        <v>131</v>
      </c>
      <c r="W520" s="29" t="s">
        <v>1311</v>
      </c>
      <c r="AE520" s="829"/>
      <c r="AF520" s="323"/>
      <c r="AG520" s="323"/>
      <c r="AH520" s="323"/>
      <c r="AI520" s="323"/>
      <c r="AJ520" s="323"/>
      <c r="AL520" s="307">
        <f t="shared" si="47"/>
        <v>0</v>
      </c>
    </row>
    <row r="521" spans="1:38" ht="13.5" customHeight="1">
      <c r="A521" s="343">
        <v>515</v>
      </c>
      <c r="B521" s="324">
        <v>515</v>
      </c>
      <c r="C521" s="345"/>
      <c r="D521" s="232" t="e">
        <f t="shared" si="53"/>
        <v>#N/A</v>
      </c>
      <c r="E521" s="233" t="e">
        <f t="shared" si="54"/>
        <v>#N/A</v>
      </c>
      <c r="F521" s="233" t="e">
        <f t="shared" si="55"/>
        <v>#N/A</v>
      </c>
      <c r="G521" s="472"/>
      <c r="H521" s="471">
        <f t="shared" si="56"/>
        <v>0</v>
      </c>
      <c r="I521" s="166">
        <f t="shared" si="57"/>
        <v>0</v>
      </c>
      <c r="J521" s="171">
        <f t="shared" si="58"/>
        <v>0</v>
      </c>
      <c r="K521" s="9">
        <f t="shared" si="59"/>
        <v>0</v>
      </c>
      <c r="L521" s="172">
        <f t="shared" si="60"/>
        <v>0</v>
      </c>
      <c r="M521" s="163"/>
      <c r="N521" s="160"/>
      <c r="O521" s="161"/>
      <c r="P521" s="159"/>
      <c r="Q521" s="160"/>
      <c r="R521" s="161"/>
      <c r="T521" s="10">
        <v>129</v>
      </c>
      <c r="U521" s="11" t="s">
        <v>1311</v>
      </c>
      <c r="V521" s="31">
        <v>132</v>
      </c>
      <c r="W521" s="32" t="s">
        <v>1317</v>
      </c>
      <c r="AE521" s="829"/>
      <c r="AF521" s="323"/>
      <c r="AG521" s="323"/>
      <c r="AH521" s="323"/>
      <c r="AI521" s="323"/>
      <c r="AJ521" s="323"/>
      <c r="AL521" s="307">
        <f t="shared" ref="AL521:AL551" si="61">IF(J521&gt;=1,VLOOKUP(J521,$AM$7:$AQ$81,5),0)</f>
        <v>0</v>
      </c>
    </row>
    <row r="522" spans="1:38" ht="13.5" customHeight="1">
      <c r="A522" s="343">
        <v>516</v>
      </c>
      <c r="B522" s="324">
        <v>516</v>
      </c>
      <c r="C522" s="418"/>
      <c r="D522" s="232" t="e">
        <f t="shared" si="53"/>
        <v>#N/A</v>
      </c>
      <c r="E522" s="233" t="e">
        <f t="shared" si="54"/>
        <v>#N/A</v>
      </c>
      <c r="F522" s="233" t="e">
        <f t="shared" si="55"/>
        <v>#N/A</v>
      </c>
      <c r="G522" s="472"/>
      <c r="H522" s="471">
        <f t="shared" si="56"/>
        <v>0</v>
      </c>
      <c r="I522" s="166">
        <f t="shared" si="57"/>
        <v>0</v>
      </c>
      <c r="J522" s="171">
        <f t="shared" si="58"/>
        <v>0</v>
      </c>
      <c r="K522" s="9">
        <f t="shared" si="59"/>
        <v>0</v>
      </c>
      <c r="L522" s="172">
        <f t="shared" si="60"/>
        <v>0</v>
      </c>
      <c r="M522" s="163"/>
      <c r="N522" s="160"/>
      <c r="O522" s="161"/>
      <c r="P522" s="159"/>
      <c r="Q522" s="160"/>
      <c r="R522" s="161"/>
      <c r="T522" s="18">
        <v>129</v>
      </c>
      <c r="U522" s="19" t="s">
        <v>1317</v>
      </c>
      <c r="V522" s="18">
        <v>133</v>
      </c>
      <c r="W522" s="30" t="s">
        <v>1323</v>
      </c>
      <c r="AE522" s="830"/>
      <c r="AF522" s="323"/>
      <c r="AG522" s="323"/>
      <c r="AH522" s="323"/>
      <c r="AI522" s="323"/>
      <c r="AJ522" s="323"/>
      <c r="AL522" s="307">
        <f t="shared" si="61"/>
        <v>0</v>
      </c>
    </row>
    <row r="523" spans="1:38" ht="13.5" customHeight="1">
      <c r="A523" s="343">
        <v>517</v>
      </c>
      <c r="B523" s="324">
        <v>517</v>
      </c>
      <c r="C523" s="418"/>
      <c r="D523" s="232" t="e">
        <f t="shared" si="53"/>
        <v>#N/A</v>
      </c>
      <c r="E523" s="233" t="e">
        <f t="shared" si="54"/>
        <v>#N/A</v>
      </c>
      <c r="F523" s="233" t="e">
        <f t="shared" si="55"/>
        <v>#N/A</v>
      </c>
      <c r="G523" s="472"/>
      <c r="H523" s="471">
        <f t="shared" si="56"/>
        <v>0</v>
      </c>
      <c r="I523" s="166">
        <f t="shared" si="57"/>
        <v>0</v>
      </c>
      <c r="J523" s="171">
        <f t="shared" si="58"/>
        <v>0</v>
      </c>
      <c r="K523" s="9">
        <f t="shared" si="59"/>
        <v>0</v>
      </c>
      <c r="L523" s="172">
        <f t="shared" si="60"/>
        <v>0</v>
      </c>
      <c r="M523" s="163"/>
      <c r="N523" s="160"/>
      <c r="O523" s="161"/>
      <c r="P523" s="159"/>
      <c r="Q523" s="160"/>
      <c r="R523" s="161"/>
      <c r="T523" s="16">
        <v>130</v>
      </c>
      <c r="U523" s="17" t="s">
        <v>1323</v>
      </c>
      <c r="V523" s="16">
        <v>131</v>
      </c>
      <c r="W523" s="334" t="s">
        <v>1318</v>
      </c>
      <c r="AE523" s="828">
        <v>130</v>
      </c>
      <c r="AF523" s="323"/>
      <c r="AG523" s="323"/>
      <c r="AH523" s="323"/>
      <c r="AI523" s="323"/>
      <c r="AJ523" s="323"/>
      <c r="AL523" s="307">
        <f t="shared" si="61"/>
        <v>0</v>
      </c>
    </row>
    <row r="524" spans="1:38" ht="13.5" customHeight="1">
      <c r="A524" s="343">
        <v>518</v>
      </c>
      <c r="B524" s="324">
        <v>518</v>
      </c>
      <c r="C524" s="345"/>
      <c r="D524" s="232" t="e">
        <f t="shared" si="53"/>
        <v>#N/A</v>
      </c>
      <c r="E524" s="233" t="e">
        <f t="shared" si="54"/>
        <v>#N/A</v>
      </c>
      <c r="F524" s="233" t="e">
        <f t="shared" si="55"/>
        <v>#N/A</v>
      </c>
      <c r="G524" s="472"/>
      <c r="H524" s="471">
        <f t="shared" si="56"/>
        <v>0</v>
      </c>
      <c r="I524" s="166">
        <f t="shared" si="57"/>
        <v>0</v>
      </c>
      <c r="J524" s="171">
        <f t="shared" si="58"/>
        <v>0</v>
      </c>
      <c r="K524" s="9">
        <f t="shared" si="59"/>
        <v>0</v>
      </c>
      <c r="L524" s="172">
        <f t="shared" si="60"/>
        <v>0</v>
      </c>
      <c r="M524" s="163"/>
      <c r="N524" s="160"/>
      <c r="O524" s="161"/>
      <c r="P524" s="159"/>
      <c r="Q524" s="160"/>
      <c r="R524" s="161"/>
      <c r="T524" s="12">
        <v>130</v>
      </c>
      <c r="U524" s="13" t="s">
        <v>1318</v>
      </c>
      <c r="V524" s="28">
        <v>132</v>
      </c>
      <c r="W524" s="29" t="s">
        <v>1311</v>
      </c>
      <c r="AE524" s="829"/>
      <c r="AF524" s="323"/>
      <c r="AG524" s="323"/>
      <c r="AH524" s="323"/>
      <c r="AI524" s="323"/>
      <c r="AJ524" s="323"/>
      <c r="AL524" s="307">
        <f t="shared" si="61"/>
        <v>0</v>
      </c>
    </row>
    <row r="525" spans="1:38" ht="13.5" customHeight="1">
      <c r="A525" s="343">
        <v>519</v>
      </c>
      <c r="B525" s="324">
        <v>519</v>
      </c>
      <c r="C525" s="345"/>
      <c r="D525" s="232" t="e">
        <f t="shared" si="53"/>
        <v>#N/A</v>
      </c>
      <c r="E525" s="233" t="e">
        <f t="shared" si="54"/>
        <v>#N/A</v>
      </c>
      <c r="F525" s="233" t="e">
        <f t="shared" si="55"/>
        <v>#N/A</v>
      </c>
      <c r="G525" s="472"/>
      <c r="H525" s="471">
        <f t="shared" si="56"/>
        <v>0</v>
      </c>
      <c r="I525" s="166">
        <f t="shared" si="57"/>
        <v>0</v>
      </c>
      <c r="J525" s="171">
        <f t="shared" si="58"/>
        <v>0</v>
      </c>
      <c r="K525" s="9">
        <f t="shared" si="59"/>
        <v>0</v>
      </c>
      <c r="L525" s="172">
        <f t="shared" si="60"/>
        <v>0</v>
      </c>
      <c r="M525" s="163"/>
      <c r="N525" s="160"/>
      <c r="O525" s="161"/>
      <c r="P525" s="159"/>
      <c r="Q525" s="160"/>
      <c r="R525" s="161"/>
      <c r="T525" s="10">
        <v>130</v>
      </c>
      <c r="U525" s="11" t="s">
        <v>1311</v>
      </c>
      <c r="V525" s="31">
        <v>133</v>
      </c>
      <c r="W525" s="32" t="s">
        <v>1317</v>
      </c>
      <c r="AE525" s="829"/>
      <c r="AF525" s="323"/>
      <c r="AG525" s="323"/>
      <c r="AH525" s="323"/>
      <c r="AI525" s="323"/>
      <c r="AJ525" s="323"/>
      <c r="AL525" s="307">
        <f t="shared" si="61"/>
        <v>0</v>
      </c>
    </row>
    <row r="526" spans="1:38" ht="13.5" customHeight="1">
      <c r="A526" s="343">
        <v>520</v>
      </c>
      <c r="B526" s="324">
        <v>520</v>
      </c>
      <c r="C526" s="348"/>
      <c r="D526" s="232" t="e">
        <f t="shared" si="53"/>
        <v>#N/A</v>
      </c>
      <c r="E526" s="233" t="e">
        <f t="shared" si="54"/>
        <v>#N/A</v>
      </c>
      <c r="F526" s="233" t="e">
        <f t="shared" si="55"/>
        <v>#N/A</v>
      </c>
      <c r="G526" s="472"/>
      <c r="H526" s="471">
        <f t="shared" si="56"/>
        <v>0</v>
      </c>
      <c r="I526" s="166">
        <f t="shared" si="57"/>
        <v>0</v>
      </c>
      <c r="J526" s="171">
        <f t="shared" si="58"/>
        <v>0</v>
      </c>
      <c r="K526" s="9">
        <f t="shared" si="59"/>
        <v>0</v>
      </c>
      <c r="L526" s="172">
        <f t="shared" si="60"/>
        <v>0</v>
      </c>
      <c r="M526" s="163"/>
      <c r="N526" s="160"/>
      <c r="O526" s="161"/>
      <c r="P526" s="159"/>
      <c r="Q526" s="160"/>
      <c r="R526" s="161"/>
      <c r="T526" s="18">
        <v>130</v>
      </c>
      <c r="U526" s="19" t="s">
        <v>1317</v>
      </c>
      <c r="V526" s="18">
        <v>134</v>
      </c>
      <c r="W526" s="30" t="s">
        <v>1323</v>
      </c>
      <c r="AE526" s="830"/>
      <c r="AF526" s="323"/>
      <c r="AG526" s="323"/>
      <c r="AH526" s="323"/>
      <c r="AI526" s="323"/>
      <c r="AJ526" s="323"/>
      <c r="AL526" s="307">
        <f t="shared" si="61"/>
        <v>0</v>
      </c>
    </row>
    <row r="527" spans="1:38" ht="13.5" customHeight="1">
      <c r="A527" s="343">
        <v>521</v>
      </c>
      <c r="B527" s="324">
        <v>521</v>
      </c>
      <c r="C527" s="418"/>
      <c r="D527" s="232" t="e">
        <f t="shared" si="53"/>
        <v>#N/A</v>
      </c>
      <c r="E527" s="233" t="e">
        <f t="shared" si="54"/>
        <v>#N/A</v>
      </c>
      <c r="F527" s="233" t="e">
        <f t="shared" si="55"/>
        <v>#N/A</v>
      </c>
      <c r="G527" s="472"/>
      <c r="H527" s="471">
        <f t="shared" si="56"/>
        <v>0</v>
      </c>
      <c r="I527" s="166">
        <f t="shared" si="57"/>
        <v>0</v>
      </c>
      <c r="J527" s="171">
        <f t="shared" si="58"/>
        <v>0</v>
      </c>
      <c r="K527" s="9">
        <f t="shared" si="59"/>
        <v>0</v>
      </c>
      <c r="L527" s="172">
        <f t="shared" si="60"/>
        <v>0</v>
      </c>
      <c r="M527" s="163"/>
      <c r="N527" s="160"/>
      <c r="O527" s="161"/>
      <c r="P527" s="159"/>
      <c r="Q527" s="160"/>
      <c r="R527" s="161"/>
      <c r="T527" s="16">
        <v>131</v>
      </c>
      <c r="U527" s="17" t="s">
        <v>1323</v>
      </c>
      <c r="V527" s="16">
        <v>132</v>
      </c>
      <c r="W527" s="334" t="s">
        <v>1318</v>
      </c>
      <c r="AE527" s="828">
        <v>131</v>
      </c>
      <c r="AF527" s="323"/>
      <c r="AG527" s="323"/>
      <c r="AH527" s="323"/>
      <c r="AI527" s="323"/>
      <c r="AJ527" s="323"/>
      <c r="AL527" s="307">
        <f t="shared" si="61"/>
        <v>0</v>
      </c>
    </row>
    <row r="528" spans="1:38" ht="13.5" customHeight="1">
      <c r="A528" s="343">
        <v>522</v>
      </c>
      <c r="B528" s="324">
        <v>522</v>
      </c>
      <c r="C528" s="345"/>
      <c r="D528" s="232" t="e">
        <f t="shared" si="53"/>
        <v>#N/A</v>
      </c>
      <c r="E528" s="233" t="e">
        <f t="shared" si="54"/>
        <v>#N/A</v>
      </c>
      <c r="F528" s="233" t="e">
        <f t="shared" si="55"/>
        <v>#N/A</v>
      </c>
      <c r="G528" s="472"/>
      <c r="H528" s="471">
        <f t="shared" si="56"/>
        <v>0</v>
      </c>
      <c r="I528" s="166">
        <f t="shared" si="57"/>
        <v>0</v>
      </c>
      <c r="J528" s="171">
        <f t="shared" si="58"/>
        <v>0</v>
      </c>
      <c r="K528" s="9">
        <f t="shared" si="59"/>
        <v>0</v>
      </c>
      <c r="L528" s="172">
        <f t="shared" si="60"/>
        <v>0</v>
      </c>
      <c r="M528" s="163"/>
      <c r="N528" s="160"/>
      <c r="O528" s="161"/>
      <c r="P528" s="159"/>
      <c r="Q528" s="160"/>
      <c r="R528" s="161"/>
      <c r="T528" s="12">
        <v>131</v>
      </c>
      <c r="U528" s="13" t="s">
        <v>1318</v>
      </c>
      <c r="V528" s="28">
        <v>133</v>
      </c>
      <c r="W528" s="29" t="s">
        <v>1311</v>
      </c>
      <c r="AE528" s="829"/>
      <c r="AF528" s="323"/>
      <c r="AG528" s="323"/>
      <c r="AH528" s="323"/>
      <c r="AI528" s="323"/>
      <c r="AJ528" s="323"/>
      <c r="AL528" s="307">
        <f t="shared" si="61"/>
        <v>0</v>
      </c>
    </row>
    <row r="529" spans="1:38" ht="13.5" customHeight="1">
      <c r="A529" s="343">
        <v>523</v>
      </c>
      <c r="B529" s="324">
        <v>523</v>
      </c>
      <c r="C529" s="345"/>
      <c r="D529" s="232" t="e">
        <f t="shared" si="53"/>
        <v>#N/A</v>
      </c>
      <c r="E529" s="233" t="e">
        <f t="shared" si="54"/>
        <v>#N/A</v>
      </c>
      <c r="F529" s="233" t="e">
        <f t="shared" si="55"/>
        <v>#N/A</v>
      </c>
      <c r="G529" s="472"/>
      <c r="H529" s="471">
        <f t="shared" si="56"/>
        <v>0</v>
      </c>
      <c r="I529" s="166">
        <f t="shared" si="57"/>
        <v>0</v>
      </c>
      <c r="J529" s="171">
        <f t="shared" si="58"/>
        <v>0</v>
      </c>
      <c r="K529" s="9">
        <f t="shared" si="59"/>
        <v>0</v>
      </c>
      <c r="L529" s="172">
        <f t="shared" si="60"/>
        <v>0</v>
      </c>
      <c r="M529" s="163"/>
      <c r="N529" s="160"/>
      <c r="O529" s="161"/>
      <c r="P529" s="159"/>
      <c r="Q529" s="160"/>
      <c r="R529" s="161"/>
      <c r="T529" s="10">
        <v>131</v>
      </c>
      <c r="U529" s="11" t="s">
        <v>1311</v>
      </c>
      <c r="V529" s="31">
        <v>134</v>
      </c>
      <c r="W529" s="32" t="s">
        <v>1317</v>
      </c>
      <c r="AE529" s="829"/>
      <c r="AF529" s="323"/>
      <c r="AG529" s="323"/>
      <c r="AH529" s="323"/>
      <c r="AI529" s="323"/>
      <c r="AJ529" s="323"/>
      <c r="AL529" s="307">
        <f t="shared" si="61"/>
        <v>0</v>
      </c>
    </row>
    <row r="530" spans="1:38" ht="13.5" customHeight="1">
      <c r="A530" s="343">
        <v>524</v>
      </c>
      <c r="B530" s="324">
        <v>524</v>
      </c>
      <c r="C530" s="418"/>
      <c r="D530" s="232" t="e">
        <f t="shared" si="53"/>
        <v>#N/A</v>
      </c>
      <c r="E530" s="233" t="e">
        <f t="shared" si="54"/>
        <v>#N/A</v>
      </c>
      <c r="F530" s="233" t="e">
        <f t="shared" si="55"/>
        <v>#N/A</v>
      </c>
      <c r="G530" s="472"/>
      <c r="H530" s="471">
        <f t="shared" si="56"/>
        <v>0</v>
      </c>
      <c r="I530" s="166">
        <f t="shared" si="57"/>
        <v>0</v>
      </c>
      <c r="J530" s="171">
        <f t="shared" si="58"/>
        <v>0</v>
      </c>
      <c r="K530" s="9">
        <f t="shared" si="59"/>
        <v>0</v>
      </c>
      <c r="L530" s="172">
        <f t="shared" si="60"/>
        <v>0</v>
      </c>
      <c r="M530" s="163"/>
      <c r="N530" s="160"/>
      <c r="O530" s="161"/>
      <c r="P530" s="159"/>
      <c r="Q530" s="160"/>
      <c r="R530" s="161"/>
      <c r="T530" s="18">
        <v>131</v>
      </c>
      <c r="U530" s="19" t="s">
        <v>1317</v>
      </c>
      <c r="V530" s="18">
        <v>135</v>
      </c>
      <c r="W530" s="30" t="s">
        <v>1323</v>
      </c>
      <c r="AE530" s="830"/>
      <c r="AF530" s="323"/>
      <c r="AG530" s="323"/>
      <c r="AH530" s="323"/>
      <c r="AI530" s="323"/>
      <c r="AJ530" s="323"/>
      <c r="AL530" s="307">
        <f t="shared" si="61"/>
        <v>0</v>
      </c>
    </row>
    <row r="531" spans="1:38" ht="13.5" customHeight="1">
      <c r="A531" s="343">
        <v>525</v>
      </c>
      <c r="B531" s="324">
        <v>525</v>
      </c>
      <c r="C531" s="419"/>
      <c r="D531" s="232" t="e">
        <f t="shared" si="53"/>
        <v>#N/A</v>
      </c>
      <c r="E531" s="233" t="e">
        <f t="shared" si="54"/>
        <v>#N/A</v>
      </c>
      <c r="F531" s="233" t="e">
        <f t="shared" si="55"/>
        <v>#N/A</v>
      </c>
      <c r="G531" s="472"/>
      <c r="H531" s="471">
        <f t="shared" si="56"/>
        <v>0</v>
      </c>
      <c r="I531" s="166">
        <f t="shared" si="57"/>
        <v>0</v>
      </c>
      <c r="J531" s="171">
        <f t="shared" si="58"/>
        <v>0</v>
      </c>
      <c r="K531" s="9">
        <f t="shared" si="59"/>
        <v>0</v>
      </c>
      <c r="L531" s="172">
        <f t="shared" si="60"/>
        <v>0</v>
      </c>
      <c r="M531" s="163"/>
      <c r="N531" s="160"/>
      <c r="O531" s="161"/>
      <c r="P531" s="159"/>
      <c r="Q531" s="160"/>
      <c r="R531" s="161"/>
      <c r="T531" s="16">
        <v>132</v>
      </c>
      <c r="U531" s="17" t="s">
        <v>1323</v>
      </c>
      <c r="V531" s="16">
        <v>133</v>
      </c>
      <c r="W531" s="334" t="s">
        <v>1318</v>
      </c>
      <c r="AE531" s="828">
        <v>132</v>
      </c>
      <c r="AF531" s="323"/>
      <c r="AG531" s="323"/>
      <c r="AH531" s="323"/>
      <c r="AI531" s="323"/>
      <c r="AJ531" s="323"/>
      <c r="AL531" s="307">
        <f t="shared" si="61"/>
        <v>0</v>
      </c>
    </row>
    <row r="532" spans="1:38" ht="13.5" customHeight="1">
      <c r="A532" s="343">
        <v>526</v>
      </c>
      <c r="B532" s="324">
        <v>526</v>
      </c>
      <c r="C532" s="417"/>
      <c r="D532" s="232" t="e">
        <f t="shared" si="53"/>
        <v>#N/A</v>
      </c>
      <c r="E532" s="233" t="e">
        <f t="shared" si="54"/>
        <v>#N/A</v>
      </c>
      <c r="F532" s="233" t="e">
        <f t="shared" si="55"/>
        <v>#N/A</v>
      </c>
      <c r="G532" s="472"/>
      <c r="H532" s="471">
        <f t="shared" si="56"/>
        <v>0</v>
      </c>
      <c r="I532" s="166">
        <f t="shared" si="57"/>
        <v>0</v>
      </c>
      <c r="J532" s="171">
        <f t="shared" si="58"/>
        <v>0</v>
      </c>
      <c r="K532" s="9">
        <f t="shared" si="59"/>
        <v>0</v>
      </c>
      <c r="L532" s="172">
        <f t="shared" si="60"/>
        <v>0</v>
      </c>
      <c r="M532" s="163"/>
      <c r="N532" s="160"/>
      <c r="O532" s="161"/>
      <c r="P532" s="159"/>
      <c r="Q532" s="160"/>
      <c r="R532" s="161"/>
      <c r="T532" s="12">
        <v>132</v>
      </c>
      <c r="U532" s="13" t="s">
        <v>1318</v>
      </c>
      <c r="V532" s="28">
        <v>134</v>
      </c>
      <c r="W532" s="29" t="s">
        <v>1311</v>
      </c>
      <c r="AE532" s="829"/>
      <c r="AF532" s="323"/>
      <c r="AG532" s="323"/>
      <c r="AH532" s="323"/>
      <c r="AI532" s="323"/>
      <c r="AJ532" s="323"/>
      <c r="AL532" s="307">
        <f t="shared" si="61"/>
        <v>0</v>
      </c>
    </row>
    <row r="533" spans="1:38" ht="13.5" customHeight="1">
      <c r="A533" s="343">
        <v>527</v>
      </c>
      <c r="B533" s="324">
        <v>527</v>
      </c>
      <c r="C533" s="345"/>
      <c r="D533" s="232" t="e">
        <f t="shared" si="53"/>
        <v>#N/A</v>
      </c>
      <c r="E533" s="233" t="e">
        <f t="shared" si="54"/>
        <v>#N/A</v>
      </c>
      <c r="F533" s="233" t="e">
        <f t="shared" si="55"/>
        <v>#N/A</v>
      </c>
      <c r="G533" s="472"/>
      <c r="H533" s="471">
        <f t="shared" si="56"/>
        <v>0</v>
      </c>
      <c r="I533" s="166">
        <f t="shared" si="57"/>
        <v>0</v>
      </c>
      <c r="J533" s="171">
        <f t="shared" si="58"/>
        <v>0</v>
      </c>
      <c r="K533" s="9">
        <f t="shared" si="59"/>
        <v>0</v>
      </c>
      <c r="L533" s="172">
        <f t="shared" si="60"/>
        <v>0</v>
      </c>
      <c r="M533" s="163"/>
      <c r="N533" s="160"/>
      <c r="O533" s="161"/>
      <c r="P533" s="159"/>
      <c r="Q533" s="160"/>
      <c r="R533" s="161"/>
      <c r="T533" s="10">
        <v>132</v>
      </c>
      <c r="U533" s="11" t="s">
        <v>1311</v>
      </c>
      <c r="V533" s="31">
        <v>135</v>
      </c>
      <c r="W533" s="32" t="s">
        <v>1317</v>
      </c>
      <c r="AE533" s="829"/>
      <c r="AF533" s="323"/>
      <c r="AG533" s="323"/>
      <c r="AH533" s="323"/>
      <c r="AI533" s="323"/>
      <c r="AJ533" s="323"/>
      <c r="AL533" s="307">
        <f t="shared" si="61"/>
        <v>0</v>
      </c>
    </row>
    <row r="534" spans="1:38" ht="13.5" customHeight="1">
      <c r="A534" s="343">
        <v>528</v>
      </c>
      <c r="B534" s="324">
        <v>528</v>
      </c>
      <c r="C534" s="418"/>
      <c r="D534" s="232" t="e">
        <f t="shared" si="53"/>
        <v>#N/A</v>
      </c>
      <c r="E534" s="233" t="e">
        <f t="shared" si="54"/>
        <v>#N/A</v>
      </c>
      <c r="F534" s="233" t="e">
        <f t="shared" si="55"/>
        <v>#N/A</v>
      </c>
      <c r="G534" s="472"/>
      <c r="H534" s="471">
        <f t="shared" si="56"/>
        <v>0</v>
      </c>
      <c r="I534" s="166">
        <f t="shared" si="57"/>
        <v>0</v>
      </c>
      <c r="J534" s="171">
        <f t="shared" si="58"/>
        <v>0</v>
      </c>
      <c r="K534" s="9">
        <f t="shared" si="59"/>
        <v>0</v>
      </c>
      <c r="L534" s="172">
        <f t="shared" si="60"/>
        <v>0</v>
      </c>
      <c r="M534" s="163"/>
      <c r="N534" s="160"/>
      <c r="O534" s="161"/>
      <c r="P534" s="159"/>
      <c r="Q534" s="160"/>
      <c r="R534" s="161"/>
      <c r="T534" s="18">
        <v>132</v>
      </c>
      <c r="U534" s="19" t="s">
        <v>1317</v>
      </c>
      <c r="V534" s="18">
        <v>136</v>
      </c>
      <c r="W534" s="30" t="s">
        <v>1323</v>
      </c>
      <c r="AE534" s="830"/>
      <c r="AF534" s="323"/>
      <c r="AG534" s="323"/>
      <c r="AH534" s="323"/>
      <c r="AI534" s="323"/>
      <c r="AJ534" s="323"/>
      <c r="AL534" s="307">
        <f t="shared" si="61"/>
        <v>0</v>
      </c>
    </row>
    <row r="535" spans="1:38" ht="13.5" customHeight="1">
      <c r="A535" s="343">
        <v>529</v>
      </c>
      <c r="B535" s="324">
        <v>529</v>
      </c>
      <c r="C535" s="418"/>
      <c r="D535" s="232" t="e">
        <f t="shared" si="53"/>
        <v>#N/A</v>
      </c>
      <c r="E535" s="233" t="e">
        <f t="shared" si="54"/>
        <v>#N/A</v>
      </c>
      <c r="F535" s="233" t="e">
        <f t="shared" si="55"/>
        <v>#N/A</v>
      </c>
      <c r="G535" s="472"/>
      <c r="H535" s="471">
        <f t="shared" si="56"/>
        <v>0</v>
      </c>
      <c r="I535" s="166">
        <f t="shared" si="57"/>
        <v>0</v>
      </c>
      <c r="J535" s="171">
        <f t="shared" si="58"/>
        <v>0</v>
      </c>
      <c r="K535" s="9">
        <f t="shared" si="59"/>
        <v>0</v>
      </c>
      <c r="L535" s="172">
        <f t="shared" si="60"/>
        <v>0</v>
      </c>
      <c r="M535" s="163"/>
      <c r="N535" s="160"/>
      <c r="O535" s="161"/>
      <c r="P535" s="159"/>
      <c r="Q535" s="160"/>
      <c r="R535" s="161"/>
      <c r="T535" s="16">
        <v>133</v>
      </c>
      <c r="U535" s="17" t="s">
        <v>1323</v>
      </c>
      <c r="V535" s="16">
        <v>134</v>
      </c>
      <c r="W535" s="334" t="s">
        <v>1318</v>
      </c>
      <c r="AE535" s="828">
        <v>133</v>
      </c>
      <c r="AF535" s="323"/>
      <c r="AG535" s="323"/>
      <c r="AH535" s="323"/>
      <c r="AI535" s="323"/>
      <c r="AJ535" s="323"/>
      <c r="AL535" s="307">
        <f t="shared" si="61"/>
        <v>0</v>
      </c>
    </row>
    <row r="536" spans="1:38" ht="13.5" customHeight="1">
      <c r="A536" s="343">
        <v>530</v>
      </c>
      <c r="B536" s="324">
        <v>530</v>
      </c>
      <c r="C536" s="345"/>
      <c r="D536" s="232" t="e">
        <f t="shared" si="53"/>
        <v>#N/A</v>
      </c>
      <c r="E536" s="233" t="e">
        <f t="shared" si="54"/>
        <v>#N/A</v>
      </c>
      <c r="F536" s="233" t="e">
        <f t="shared" si="55"/>
        <v>#N/A</v>
      </c>
      <c r="G536" s="472"/>
      <c r="H536" s="471">
        <f t="shared" si="56"/>
        <v>0</v>
      </c>
      <c r="I536" s="166">
        <f t="shared" si="57"/>
        <v>0</v>
      </c>
      <c r="J536" s="171">
        <f t="shared" si="58"/>
        <v>0</v>
      </c>
      <c r="K536" s="9">
        <f t="shared" si="59"/>
        <v>0</v>
      </c>
      <c r="L536" s="172">
        <f t="shared" si="60"/>
        <v>0</v>
      </c>
      <c r="M536" s="163"/>
      <c r="N536" s="160"/>
      <c r="O536" s="161"/>
      <c r="P536" s="159"/>
      <c r="Q536" s="160"/>
      <c r="R536" s="161"/>
      <c r="T536" s="12">
        <v>133</v>
      </c>
      <c r="U536" s="13" t="s">
        <v>1318</v>
      </c>
      <c r="V536" s="28">
        <v>135</v>
      </c>
      <c r="W536" s="29" t="s">
        <v>1311</v>
      </c>
      <c r="AE536" s="829"/>
      <c r="AF536" s="323"/>
      <c r="AG536" s="323"/>
      <c r="AH536" s="323"/>
      <c r="AI536" s="323"/>
      <c r="AJ536" s="323"/>
      <c r="AL536" s="307">
        <f t="shared" si="61"/>
        <v>0</v>
      </c>
    </row>
    <row r="537" spans="1:38" ht="13.5" customHeight="1">
      <c r="A537" s="343">
        <v>531</v>
      </c>
      <c r="B537" s="324">
        <v>531</v>
      </c>
      <c r="C537" s="345"/>
      <c r="D537" s="232" t="e">
        <f t="shared" si="53"/>
        <v>#N/A</v>
      </c>
      <c r="E537" s="233" t="e">
        <f t="shared" si="54"/>
        <v>#N/A</v>
      </c>
      <c r="F537" s="233" t="e">
        <f t="shared" si="55"/>
        <v>#N/A</v>
      </c>
      <c r="G537" s="472"/>
      <c r="H537" s="471">
        <f t="shared" si="56"/>
        <v>0</v>
      </c>
      <c r="I537" s="166">
        <f t="shared" si="57"/>
        <v>0</v>
      </c>
      <c r="J537" s="171">
        <f t="shared" si="58"/>
        <v>0</v>
      </c>
      <c r="K537" s="9">
        <f t="shared" si="59"/>
        <v>0</v>
      </c>
      <c r="L537" s="172">
        <f t="shared" si="60"/>
        <v>0</v>
      </c>
      <c r="M537" s="163"/>
      <c r="N537" s="160"/>
      <c r="O537" s="161"/>
      <c r="P537" s="159"/>
      <c r="Q537" s="160"/>
      <c r="R537" s="161"/>
      <c r="T537" s="10">
        <v>133</v>
      </c>
      <c r="U537" s="11" t="s">
        <v>1311</v>
      </c>
      <c r="V537" s="31">
        <v>136</v>
      </c>
      <c r="W537" s="32" t="s">
        <v>1317</v>
      </c>
      <c r="AE537" s="829"/>
      <c r="AF537" s="323"/>
      <c r="AG537" s="323"/>
      <c r="AH537" s="323"/>
      <c r="AI537" s="323"/>
      <c r="AJ537" s="323"/>
      <c r="AL537" s="307">
        <f t="shared" si="61"/>
        <v>0</v>
      </c>
    </row>
    <row r="538" spans="1:38" ht="13.5" customHeight="1">
      <c r="A538" s="343">
        <v>532</v>
      </c>
      <c r="B538" s="324">
        <v>532</v>
      </c>
      <c r="C538" s="418"/>
      <c r="D538" s="232" t="e">
        <f t="shared" si="53"/>
        <v>#N/A</v>
      </c>
      <c r="E538" s="233" t="e">
        <f t="shared" si="54"/>
        <v>#N/A</v>
      </c>
      <c r="F538" s="233" t="e">
        <f t="shared" si="55"/>
        <v>#N/A</v>
      </c>
      <c r="G538" s="472"/>
      <c r="H538" s="471">
        <f t="shared" si="56"/>
        <v>0</v>
      </c>
      <c r="I538" s="166">
        <f t="shared" si="57"/>
        <v>0</v>
      </c>
      <c r="J538" s="171">
        <f t="shared" si="58"/>
        <v>0</v>
      </c>
      <c r="K538" s="9">
        <f t="shared" si="59"/>
        <v>0</v>
      </c>
      <c r="L538" s="172">
        <f t="shared" si="60"/>
        <v>0</v>
      </c>
      <c r="M538" s="163"/>
      <c r="N538" s="160"/>
      <c r="O538" s="161"/>
      <c r="P538" s="159"/>
      <c r="Q538" s="160"/>
      <c r="R538" s="161"/>
      <c r="T538" s="18">
        <v>133</v>
      </c>
      <c r="U538" s="19" t="s">
        <v>1317</v>
      </c>
      <c r="V538" s="18">
        <v>137</v>
      </c>
      <c r="W538" s="30" t="s">
        <v>1323</v>
      </c>
      <c r="AE538" s="830"/>
      <c r="AF538" s="323"/>
      <c r="AG538" s="323"/>
      <c r="AH538" s="323"/>
      <c r="AI538" s="323"/>
      <c r="AJ538" s="323"/>
      <c r="AL538" s="307">
        <f t="shared" si="61"/>
        <v>0</v>
      </c>
    </row>
    <row r="539" spans="1:38" ht="13.5" customHeight="1">
      <c r="A539" s="343">
        <v>533</v>
      </c>
      <c r="B539" s="324">
        <v>533</v>
      </c>
      <c r="C539" s="419"/>
      <c r="D539" s="232" t="e">
        <f t="shared" si="53"/>
        <v>#N/A</v>
      </c>
      <c r="E539" s="233" t="e">
        <f t="shared" si="54"/>
        <v>#N/A</v>
      </c>
      <c r="F539" s="233" t="e">
        <f t="shared" si="55"/>
        <v>#N/A</v>
      </c>
      <c r="G539" s="472"/>
      <c r="H539" s="471">
        <f t="shared" si="56"/>
        <v>0</v>
      </c>
      <c r="I539" s="166">
        <f t="shared" si="57"/>
        <v>0</v>
      </c>
      <c r="J539" s="171">
        <f t="shared" si="58"/>
        <v>0</v>
      </c>
      <c r="K539" s="9">
        <f t="shared" si="59"/>
        <v>0</v>
      </c>
      <c r="L539" s="172">
        <f t="shared" si="60"/>
        <v>0</v>
      </c>
      <c r="M539" s="163"/>
      <c r="N539" s="160"/>
      <c r="O539" s="161"/>
      <c r="P539" s="159"/>
      <c r="Q539" s="160"/>
      <c r="R539" s="161"/>
      <c r="T539" s="16">
        <v>134</v>
      </c>
      <c r="U539" s="17" t="s">
        <v>1323</v>
      </c>
      <c r="V539" s="16">
        <v>135</v>
      </c>
      <c r="W539" s="334" t="s">
        <v>1318</v>
      </c>
      <c r="AE539" s="828">
        <v>134</v>
      </c>
      <c r="AF539" s="323"/>
      <c r="AG539" s="323"/>
      <c r="AH539" s="323"/>
      <c r="AI539" s="323"/>
      <c r="AJ539" s="323"/>
      <c r="AL539" s="307">
        <f t="shared" si="61"/>
        <v>0</v>
      </c>
    </row>
    <row r="540" spans="1:38" ht="13.5" customHeight="1">
      <c r="A540" s="343">
        <v>534</v>
      </c>
      <c r="B540" s="324">
        <v>534</v>
      </c>
      <c r="C540" s="345"/>
      <c r="D540" s="232" t="e">
        <f t="shared" si="53"/>
        <v>#N/A</v>
      </c>
      <c r="E540" s="233" t="e">
        <f t="shared" si="54"/>
        <v>#N/A</v>
      </c>
      <c r="F540" s="233" t="e">
        <f t="shared" si="55"/>
        <v>#N/A</v>
      </c>
      <c r="G540" s="472"/>
      <c r="H540" s="471">
        <f t="shared" si="56"/>
        <v>0</v>
      </c>
      <c r="I540" s="166">
        <f t="shared" si="57"/>
        <v>0</v>
      </c>
      <c r="J540" s="171">
        <f t="shared" si="58"/>
        <v>0</v>
      </c>
      <c r="K540" s="9">
        <f t="shared" si="59"/>
        <v>0</v>
      </c>
      <c r="L540" s="172">
        <f t="shared" si="60"/>
        <v>0</v>
      </c>
      <c r="M540" s="163"/>
      <c r="N540" s="160"/>
      <c r="O540" s="161"/>
      <c r="P540" s="159"/>
      <c r="Q540" s="160"/>
      <c r="R540" s="161"/>
      <c r="T540" s="12">
        <v>134</v>
      </c>
      <c r="U540" s="13" t="s">
        <v>1318</v>
      </c>
      <c r="V540" s="28">
        <v>136</v>
      </c>
      <c r="W540" s="29" t="s">
        <v>1311</v>
      </c>
      <c r="AE540" s="829"/>
      <c r="AF540" s="323"/>
      <c r="AG540" s="323"/>
      <c r="AH540" s="323"/>
      <c r="AI540" s="323"/>
      <c r="AJ540" s="323"/>
      <c r="AL540" s="307">
        <f t="shared" si="61"/>
        <v>0</v>
      </c>
    </row>
    <row r="541" spans="1:38" ht="13.5" customHeight="1">
      <c r="A541" s="343">
        <v>535</v>
      </c>
      <c r="B541" s="324">
        <v>535</v>
      </c>
      <c r="C541" s="345"/>
      <c r="D541" s="232" t="e">
        <f t="shared" si="53"/>
        <v>#N/A</v>
      </c>
      <c r="E541" s="233" t="e">
        <f t="shared" si="54"/>
        <v>#N/A</v>
      </c>
      <c r="F541" s="233" t="e">
        <f t="shared" si="55"/>
        <v>#N/A</v>
      </c>
      <c r="G541" s="472"/>
      <c r="H541" s="471">
        <f t="shared" si="56"/>
        <v>0</v>
      </c>
      <c r="I541" s="166">
        <f t="shared" si="57"/>
        <v>0</v>
      </c>
      <c r="J541" s="171">
        <f t="shared" si="58"/>
        <v>0</v>
      </c>
      <c r="K541" s="9">
        <f t="shared" si="59"/>
        <v>0</v>
      </c>
      <c r="L541" s="172">
        <f t="shared" si="60"/>
        <v>0</v>
      </c>
      <c r="M541" s="163"/>
      <c r="N541" s="160"/>
      <c r="O541" s="161"/>
      <c r="P541" s="159"/>
      <c r="Q541" s="160"/>
      <c r="R541" s="161"/>
      <c r="T541" s="10">
        <v>134</v>
      </c>
      <c r="U541" s="11" t="s">
        <v>1311</v>
      </c>
      <c r="V541" s="31">
        <v>137</v>
      </c>
      <c r="W541" s="32" t="s">
        <v>1317</v>
      </c>
      <c r="AE541" s="829"/>
      <c r="AF541" s="323"/>
      <c r="AG541" s="323"/>
      <c r="AH541" s="323"/>
      <c r="AI541" s="323"/>
      <c r="AJ541" s="323"/>
      <c r="AL541" s="307">
        <f t="shared" si="61"/>
        <v>0</v>
      </c>
    </row>
    <row r="542" spans="1:38" ht="13.5" customHeight="1">
      <c r="A542" s="343">
        <v>536</v>
      </c>
      <c r="B542" s="324">
        <v>536</v>
      </c>
      <c r="C542" s="418"/>
      <c r="D542" s="232" t="e">
        <f t="shared" si="53"/>
        <v>#N/A</v>
      </c>
      <c r="E542" s="233" t="e">
        <f t="shared" si="54"/>
        <v>#N/A</v>
      </c>
      <c r="F542" s="233" t="e">
        <f t="shared" si="55"/>
        <v>#N/A</v>
      </c>
      <c r="G542" s="472"/>
      <c r="H542" s="471">
        <f t="shared" si="56"/>
        <v>0</v>
      </c>
      <c r="I542" s="166">
        <f t="shared" si="57"/>
        <v>0</v>
      </c>
      <c r="J542" s="171">
        <f t="shared" si="58"/>
        <v>0</v>
      </c>
      <c r="K542" s="9">
        <f t="shared" si="59"/>
        <v>0</v>
      </c>
      <c r="L542" s="172">
        <f t="shared" si="60"/>
        <v>0</v>
      </c>
      <c r="M542" s="163"/>
      <c r="N542" s="160"/>
      <c r="O542" s="161"/>
      <c r="P542" s="159"/>
      <c r="Q542" s="160"/>
      <c r="R542" s="161"/>
      <c r="T542" s="18">
        <v>134</v>
      </c>
      <c r="U542" s="19" t="s">
        <v>1317</v>
      </c>
      <c r="V542" s="18">
        <v>138</v>
      </c>
      <c r="W542" s="30" t="s">
        <v>1323</v>
      </c>
      <c r="AE542" s="830"/>
      <c r="AF542" s="323"/>
      <c r="AG542" s="323"/>
      <c r="AH542" s="323"/>
      <c r="AI542" s="323"/>
      <c r="AJ542" s="323"/>
      <c r="AL542" s="307">
        <f t="shared" si="61"/>
        <v>0</v>
      </c>
    </row>
    <row r="543" spans="1:38" ht="13.5" customHeight="1">
      <c r="A543" s="343">
        <v>537</v>
      </c>
      <c r="B543" s="324">
        <v>537</v>
      </c>
      <c r="C543" s="418"/>
      <c r="D543" s="232" t="e">
        <f t="shared" si="53"/>
        <v>#N/A</v>
      </c>
      <c r="E543" s="233" t="e">
        <f t="shared" si="54"/>
        <v>#N/A</v>
      </c>
      <c r="F543" s="233" t="e">
        <f t="shared" si="55"/>
        <v>#N/A</v>
      </c>
      <c r="G543" s="472"/>
      <c r="H543" s="471">
        <f t="shared" si="56"/>
        <v>0</v>
      </c>
      <c r="I543" s="166">
        <f t="shared" si="57"/>
        <v>0</v>
      </c>
      <c r="J543" s="171">
        <f t="shared" si="58"/>
        <v>0</v>
      </c>
      <c r="K543" s="9">
        <f t="shared" si="59"/>
        <v>0</v>
      </c>
      <c r="L543" s="172">
        <f t="shared" si="60"/>
        <v>0</v>
      </c>
      <c r="M543" s="163"/>
      <c r="N543" s="160"/>
      <c r="O543" s="161"/>
      <c r="P543" s="159"/>
      <c r="Q543" s="160"/>
      <c r="R543" s="161"/>
      <c r="T543" s="16">
        <v>135</v>
      </c>
      <c r="U543" s="17" t="s">
        <v>1323</v>
      </c>
      <c r="V543" s="16">
        <v>136</v>
      </c>
      <c r="W543" s="334" t="s">
        <v>1318</v>
      </c>
      <c r="AE543" s="828">
        <v>135</v>
      </c>
      <c r="AF543" s="323"/>
      <c r="AG543" s="323"/>
      <c r="AH543" s="323"/>
      <c r="AI543" s="323"/>
      <c r="AJ543" s="323"/>
      <c r="AL543" s="307">
        <f t="shared" si="61"/>
        <v>0</v>
      </c>
    </row>
    <row r="544" spans="1:38" ht="13.5" customHeight="1">
      <c r="A544" s="343">
        <v>538</v>
      </c>
      <c r="B544" s="324">
        <v>538</v>
      </c>
      <c r="C544" s="345"/>
      <c r="D544" s="232" t="e">
        <f t="shared" si="53"/>
        <v>#N/A</v>
      </c>
      <c r="E544" s="233" t="e">
        <f t="shared" si="54"/>
        <v>#N/A</v>
      </c>
      <c r="F544" s="233" t="e">
        <f t="shared" si="55"/>
        <v>#N/A</v>
      </c>
      <c r="G544" s="472"/>
      <c r="H544" s="471">
        <f t="shared" si="56"/>
        <v>0</v>
      </c>
      <c r="I544" s="166">
        <f t="shared" si="57"/>
        <v>0</v>
      </c>
      <c r="J544" s="171">
        <f t="shared" si="58"/>
        <v>0</v>
      </c>
      <c r="K544" s="9">
        <f t="shared" si="59"/>
        <v>0</v>
      </c>
      <c r="L544" s="172">
        <f t="shared" si="60"/>
        <v>0</v>
      </c>
      <c r="M544" s="163"/>
      <c r="N544" s="160"/>
      <c r="O544" s="161"/>
      <c r="P544" s="159"/>
      <c r="Q544" s="160"/>
      <c r="R544" s="161"/>
      <c r="T544" s="12">
        <v>135</v>
      </c>
      <c r="U544" s="13" t="s">
        <v>1318</v>
      </c>
      <c r="V544" s="28">
        <v>137</v>
      </c>
      <c r="W544" s="29" t="s">
        <v>1311</v>
      </c>
      <c r="AE544" s="829"/>
      <c r="AF544" s="323"/>
      <c r="AG544" s="323"/>
      <c r="AH544" s="323"/>
      <c r="AI544" s="323"/>
      <c r="AJ544" s="323"/>
      <c r="AL544" s="307">
        <f t="shared" si="61"/>
        <v>0</v>
      </c>
    </row>
    <row r="545" spans="1:38" ht="13.5" customHeight="1">
      <c r="A545" s="343">
        <v>539</v>
      </c>
      <c r="B545" s="324">
        <v>539</v>
      </c>
      <c r="C545" s="345"/>
      <c r="D545" s="232" t="e">
        <f t="shared" si="53"/>
        <v>#N/A</v>
      </c>
      <c r="E545" s="233" t="e">
        <f t="shared" si="54"/>
        <v>#N/A</v>
      </c>
      <c r="F545" s="233" t="e">
        <f t="shared" si="55"/>
        <v>#N/A</v>
      </c>
      <c r="G545" s="472"/>
      <c r="H545" s="471">
        <f t="shared" si="56"/>
        <v>0</v>
      </c>
      <c r="I545" s="166">
        <f t="shared" si="57"/>
        <v>0</v>
      </c>
      <c r="J545" s="171">
        <f t="shared" si="58"/>
        <v>0</v>
      </c>
      <c r="K545" s="9">
        <f t="shared" si="59"/>
        <v>0</v>
      </c>
      <c r="L545" s="172">
        <f t="shared" si="60"/>
        <v>0</v>
      </c>
      <c r="M545" s="163"/>
      <c r="N545" s="160"/>
      <c r="O545" s="161"/>
      <c r="P545" s="159"/>
      <c r="Q545" s="160"/>
      <c r="R545" s="161"/>
      <c r="T545" s="10">
        <v>135</v>
      </c>
      <c r="U545" s="11" t="s">
        <v>1311</v>
      </c>
      <c r="V545" s="31">
        <v>138</v>
      </c>
      <c r="W545" s="32" t="s">
        <v>1317</v>
      </c>
      <c r="AE545" s="829"/>
      <c r="AF545" s="323"/>
      <c r="AG545" s="323"/>
      <c r="AH545" s="323"/>
      <c r="AI545" s="323"/>
      <c r="AJ545" s="323"/>
      <c r="AL545" s="307">
        <f t="shared" si="61"/>
        <v>0</v>
      </c>
    </row>
    <row r="546" spans="1:38" ht="13.5" customHeight="1">
      <c r="A546" s="343">
        <v>540</v>
      </c>
      <c r="B546" s="324">
        <v>540</v>
      </c>
      <c r="C546" s="418"/>
      <c r="D546" s="232" t="e">
        <f t="shared" si="53"/>
        <v>#N/A</v>
      </c>
      <c r="E546" s="233" t="e">
        <f t="shared" si="54"/>
        <v>#N/A</v>
      </c>
      <c r="F546" s="233" t="e">
        <f t="shared" si="55"/>
        <v>#N/A</v>
      </c>
      <c r="G546" s="472"/>
      <c r="H546" s="471">
        <f t="shared" si="56"/>
        <v>0</v>
      </c>
      <c r="I546" s="166">
        <f t="shared" si="57"/>
        <v>0</v>
      </c>
      <c r="J546" s="171">
        <f t="shared" si="58"/>
        <v>0</v>
      </c>
      <c r="K546" s="9">
        <f t="shared" si="59"/>
        <v>0</v>
      </c>
      <c r="L546" s="172">
        <f t="shared" si="60"/>
        <v>0</v>
      </c>
      <c r="M546" s="163"/>
      <c r="N546" s="160"/>
      <c r="O546" s="161"/>
      <c r="P546" s="159"/>
      <c r="Q546" s="160"/>
      <c r="R546" s="161"/>
      <c r="T546" s="18">
        <v>135</v>
      </c>
      <c r="U546" s="19" t="s">
        <v>1317</v>
      </c>
      <c r="V546" s="18">
        <v>139</v>
      </c>
      <c r="W546" s="30" t="s">
        <v>1323</v>
      </c>
      <c r="AE546" s="830"/>
      <c r="AF546" s="323"/>
      <c r="AG546" s="323"/>
      <c r="AH546" s="323"/>
      <c r="AI546" s="323"/>
      <c r="AJ546" s="323"/>
      <c r="AL546" s="307">
        <f t="shared" si="61"/>
        <v>0</v>
      </c>
    </row>
    <row r="547" spans="1:38" ht="13.5" customHeight="1">
      <c r="A547" s="343">
        <v>541</v>
      </c>
      <c r="B547" s="324">
        <v>541</v>
      </c>
      <c r="C547" s="418"/>
      <c r="D547" s="232" t="e">
        <f t="shared" si="53"/>
        <v>#N/A</v>
      </c>
      <c r="E547" s="233" t="e">
        <f t="shared" si="54"/>
        <v>#N/A</v>
      </c>
      <c r="F547" s="233" t="e">
        <f t="shared" si="55"/>
        <v>#N/A</v>
      </c>
      <c r="G547" s="472"/>
      <c r="H547" s="471">
        <f t="shared" si="56"/>
        <v>0</v>
      </c>
      <c r="I547" s="166">
        <f t="shared" si="57"/>
        <v>0</v>
      </c>
      <c r="J547" s="171">
        <f t="shared" si="58"/>
        <v>0</v>
      </c>
      <c r="K547" s="9">
        <f t="shared" si="59"/>
        <v>0</v>
      </c>
      <c r="L547" s="172">
        <f t="shared" si="60"/>
        <v>0</v>
      </c>
      <c r="M547" s="163"/>
      <c r="N547" s="160"/>
      <c r="O547" s="161"/>
      <c r="P547" s="159"/>
      <c r="Q547" s="160"/>
      <c r="R547" s="161"/>
      <c r="T547" s="16">
        <v>136</v>
      </c>
      <c r="U547" s="17" t="s">
        <v>1323</v>
      </c>
      <c r="V547" s="16">
        <v>137</v>
      </c>
      <c r="W547" s="334" t="s">
        <v>1318</v>
      </c>
      <c r="AE547" s="828">
        <v>136</v>
      </c>
      <c r="AF547" s="323"/>
      <c r="AG547" s="323"/>
      <c r="AH547" s="323"/>
      <c r="AI547" s="323"/>
      <c r="AJ547" s="323"/>
      <c r="AL547" s="307">
        <f t="shared" si="61"/>
        <v>0</v>
      </c>
    </row>
    <row r="548" spans="1:38" ht="13.5" customHeight="1">
      <c r="A548" s="343">
        <v>542</v>
      </c>
      <c r="B548" s="324">
        <v>542</v>
      </c>
      <c r="C548" s="417"/>
      <c r="D548" s="232" t="e">
        <f t="shared" si="53"/>
        <v>#N/A</v>
      </c>
      <c r="E548" s="233" t="e">
        <f t="shared" si="54"/>
        <v>#N/A</v>
      </c>
      <c r="F548" s="233" t="e">
        <f t="shared" si="55"/>
        <v>#N/A</v>
      </c>
      <c r="G548" s="472"/>
      <c r="H548" s="471">
        <f t="shared" si="56"/>
        <v>0</v>
      </c>
      <c r="I548" s="166">
        <f t="shared" si="57"/>
        <v>0</v>
      </c>
      <c r="J548" s="171">
        <f t="shared" si="58"/>
        <v>0</v>
      </c>
      <c r="K548" s="9">
        <f t="shared" si="59"/>
        <v>0</v>
      </c>
      <c r="L548" s="172">
        <f t="shared" si="60"/>
        <v>0</v>
      </c>
      <c r="M548" s="163"/>
      <c r="N548" s="160"/>
      <c r="O548" s="161"/>
      <c r="P548" s="159"/>
      <c r="Q548" s="160"/>
      <c r="R548" s="161"/>
      <c r="T548" s="16">
        <v>136</v>
      </c>
      <c r="U548" s="13" t="s">
        <v>1318</v>
      </c>
      <c r="V548" s="28">
        <v>138</v>
      </c>
      <c r="W548" s="29" t="s">
        <v>1311</v>
      </c>
      <c r="AE548" s="829"/>
      <c r="AF548" s="323"/>
      <c r="AG548" s="323"/>
      <c r="AH548" s="323"/>
      <c r="AI548" s="323"/>
      <c r="AJ548" s="323"/>
      <c r="AL548" s="307">
        <f t="shared" si="61"/>
        <v>0</v>
      </c>
    </row>
    <row r="549" spans="1:38" ht="13.5" customHeight="1">
      <c r="A549" s="343">
        <v>543</v>
      </c>
      <c r="B549" s="324">
        <v>543</v>
      </c>
      <c r="C549" s="345"/>
      <c r="D549" s="232" t="e">
        <f t="shared" si="53"/>
        <v>#N/A</v>
      </c>
      <c r="E549" s="233" t="e">
        <f t="shared" si="54"/>
        <v>#N/A</v>
      </c>
      <c r="F549" s="233" t="e">
        <f t="shared" si="55"/>
        <v>#N/A</v>
      </c>
      <c r="G549" s="472"/>
      <c r="H549" s="471">
        <f t="shared" si="56"/>
        <v>0</v>
      </c>
      <c r="I549" s="166">
        <f t="shared" si="57"/>
        <v>0</v>
      </c>
      <c r="J549" s="171">
        <f t="shared" si="58"/>
        <v>0</v>
      </c>
      <c r="K549" s="9">
        <f t="shared" si="59"/>
        <v>0</v>
      </c>
      <c r="L549" s="172">
        <f t="shared" si="60"/>
        <v>0</v>
      </c>
      <c r="M549" s="163"/>
      <c r="N549" s="160"/>
      <c r="O549" s="161"/>
      <c r="P549" s="159"/>
      <c r="Q549" s="160"/>
      <c r="R549" s="161"/>
      <c r="T549" s="16">
        <v>136</v>
      </c>
      <c r="U549" s="11" t="s">
        <v>1311</v>
      </c>
      <c r="V549" s="16">
        <v>139</v>
      </c>
      <c r="W549" s="32" t="s">
        <v>1317</v>
      </c>
      <c r="AE549" s="829"/>
      <c r="AF549" s="323"/>
      <c r="AG549" s="323"/>
      <c r="AH549" s="323"/>
      <c r="AI549" s="323"/>
      <c r="AJ549" s="323"/>
      <c r="AL549" s="307">
        <f t="shared" si="61"/>
        <v>0</v>
      </c>
    </row>
    <row r="550" spans="1:38" ht="13.5" customHeight="1">
      <c r="A550" s="343">
        <v>544</v>
      </c>
      <c r="B550" s="324">
        <v>544</v>
      </c>
      <c r="C550" s="418"/>
      <c r="D550" s="232" t="e">
        <f t="shared" si="53"/>
        <v>#N/A</v>
      </c>
      <c r="E550" s="233" t="e">
        <f t="shared" si="54"/>
        <v>#N/A</v>
      </c>
      <c r="F550" s="233" t="e">
        <f t="shared" si="55"/>
        <v>#N/A</v>
      </c>
      <c r="G550" s="472"/>
      <c r="H550" s="471">
        <f t="shared" si="56"/>
        <v>0</v>
      </c>
      <c r="I550" s="166">
        <f t="shared" si="57"/>
        <v>0</v>
      </c>
      <c r="J550" s="171">
        <f t="shared" si="58"/>
        <v>0</v>
      </c>
      <c r="K550" s="9">
        <f t="shared" si="59"/>
        <v>0</v>
      </c>
      <c r="L550" s="172">
        <f t="shared" si="60"/>
        <v>0</v>
      </c>
      <c r="M550" s="163"/>
      <c r="N550" s="160"/>
      <c r="O550" s="161"/>
      <c r="P550" s="159"/>
      <c r="Q550" s="160"/>
      <c r="R550" s="161"/>
      <c r="T550" s="16">
        <v>136</v>
      </c>
      <c r="U550" s="19" t="s">
        <v>1317</v>
      </c>
      <c r="V550" s="28">
        <v>140</v>
      </c>
      <c r="W550" s="30" t="s">
        <v>1323</v>
      </c>
      <c r="AE550" s="830"/>
      <c r="AF550" s="323"/>
      <c r="AG550" s="323"/>
      <c r="AH550" s="323"/>
      <c r="AI550" s="323"/>
      <c r="AJ550" s="323"/>
      <c r="AL550" s="307">
        <f t="shared" si="61"/>
        <v>0</v>
      </c>
    </row>
    <row r="551" spans="1:38" ht="13.5" customHeight="1">
      <c r="C551" s="427"/>
      <c r="D551" s="232" t="e">
        <f t="shared" si="53"/>
        <v>#N/A</v>
      </c>
      <c r="E551" s="233" t="e">
        <f t="shared" si="54"/>
        <v>#N/A</v>
      </c>
      <c r="F551" s="233" t="e">
        <f t="shared" si="55"/>
        <v>#N/A</v>
      </c>
      <c r="G551" s="39"/>
      <c r="H551" s="39"/>
      <c r="I551" s="166">
        <f t="shared" si="57"/>
        <v>0</v>
      </c>
      <c r="M551" s="311"/>
      <c r="N551" s="311"/>
      <c r="O551" s="312"/>
      <c r="P551" s="313"/>
      <c r="AE551" s="323"/>
      <c r="AF551" s="323"/>
      <c r="AG551" s="323"/>
      <c r="AH551" s="323"/>
      <c r="AI551" s="323"/>
      <c r="AJ551" s="323"/>
      <c r="AL551" s="307">
        <f t="shared" si="61"/>
        <v>0</v>
      </c>
    </row>
    <row r="552" spans="1:38" ht="13.5" customHeight="1">
      <c r="C552" s="311"/>
      <c r="D552" s="232" t="e">
        <f t="shared" si="53"/>
        <v>#N/A</v>
      </c>
      <c r="E552" s="233" t="e">
        <f t="shared" si="54"/>
        <v>#N/A</v>
      </c>
      <c r="F552" s="233" t="e">
        <f t="shared" si="55"/>
        <v>#N/A</v>
      </c>
      <c r="G552" s="39"/>
      <c r="H552" s="39"/>
      <c r="I552" s="166">
        <f t="shared" si="57"/>
        <v>0</v>
      </c>
      <c r="M552" s="311"/>
      <c r="N552" s="311"/>
      <c r="O552" s="312"/>
      <c r="P552" s="313"/>
      <c r="AE552" s="323"/>
      <c r="AF552" s="323"/>
      <c r="AG552" s="323"/>
      <c r="AH552" s="323"/>
      <c r="AI552" s="323"/>
      <c r="AJ552" s="323"/>
      <c r="AL552" s="307"/>
    </row>
    <row r="553" spans="1:38" ht="13.5" customHeight="1">
      <c r="C553" s="311"/>
      <c r="D553" s="232" t="e">
        <f t="shared" si="53"/>
        <v>#N/A</v>
      </c>
      <c r="E553" s="233" t="e">
        <f t="shared" si="54"/>
        <v>#N/A</v>
      </c>
      <c r="F553" s="233" t="e">
        <f t="shared" si="55"/>
        <v>#N/A</v>
      </c>
      <c r="G553" s="39"/>
      <c r="H553" s="39"/>
      <c r="I553" s="166">
        <f t="shared" si="57"/>
        <v>0</v>
      </c>
      <c r="M553" s="311"/>
      <c r="N553" s="311"/>
      <c r="O553" s="312"/>
      <c r="P553" s="313"/>
      <c r="AE553" s="323"/>
      <c r="AF553" s="323"/>
      <c r="AG553" s="323"/>
      <c r="AH553" s="323"/>
      <c r="AI553" s="323"/>
      <c r="AJ553" s="323"/>
      <c r="AL553" s="307"/>
    </row>
    <row r="554" spans="1:38" ht="13.5" customHeight="1">
      <c r="C554" s="311"/>
      <c r="D554" s="232" t="e">
        <f t="shared" si="53"/>
        <v>#N/A</v>
      </c>
      <c r="E554" s="233" t="e">
        <f t="shared" si="54"/>
        <v>#N/A</v>
      </c>
      <c r="F554" s="233" t="e">
        <f t="shared" si="55"/>
        <v>#N/A</v>
      </c>
      <c r="G554" s="39"/>
      <c r="H554" s="39"/>
      <c r="I554" s="166">
        <f t="shared" si="57"/>
        <v>0</v>
      </c>
      <c r="M554" s="311"/>
      <c r="N554" s="311"/>
      <c r="O554" s="312"/>
      <c r="P554" s="313"/>
      <c r="AE554" s="323"/>
      <c r="AF554" s="323"/>
      <c r="AG554" s="323"/>
      <c r="AH554" s="323"/>
      <c r="AI554" s="323"/>
      <c r="AJ554" s="323"/>
      <c r="AL554" s="307"/>
    </row>
    <row r="555" spans="1:38" ht="13.5" customHeight="1">
      <c r="C555" s="311"/>
      <c r="D555" s="232" t="e">
        <f t="shared" si="53"/>
        <v>#N/A</v>
      </c>
      <c r="E555" s="233" t="e">
        <f t="shared" si="54"/>
        <v>#N/A</v>
      </c>
      <c r="F555" s="233" t="e">
        <f t="shared" si="55"/>
        <v>#N/A</v>
      </c>
      <c r="G555" s="39"/>
      <c r="H555" s="39"/>
      <c r="I555" s="166">
        <f t="shared" si="57"/>
        <v>0</v>
      </c>
      <c r="M555" s="311"/>
      <c r="N555" s="311"/>
      <c r="O555" s="312"/>
      <c r="P555" s="313"/>
      <c r="AE555" s="323"/>
      <c r="AF555" s="323"/>
      <c r="AG555" s="323"/>
      <c r="AH555" s="323"/>
      <c r="AI555" s="323"/>
      <c r="AJ555" s="323"/>
      <c r="AL555" s="307"/>
    </row>
    <row r="556" spans="1:38" ht="13.5" customHeight="1">
      <c r="C556" s="314"/>
      <c r="D556" s="232" t="e">
        <f t="shared" si="53"/>
        <v>#N/A</v>
      </c>
      <c r="E556" s="233" t="e">
        <f t="shared" si="54"/>
        <v>#N/A</v>
      </c>
      <c r="F556" s="233" t="e">
        <f t="shared" si="55"/>
        <v>#N/A</v>
      </c>
      <c r="G556" s="39"/>
      <c r="H556" s="39"/>
      <c r="I556" s="166">
        <f t="shared" si="57"/>
        <v>0</v>
      </c>
      <c r="M556" s="314"/>
      <c r="N556" s="314"/>
      <c r="O556" s="312"/>
      <c r="P556" s="313"/>
      <c r="AE556" s="323"/>
      <c r="AF556" s="323"/>
      <c r="AG556" s="323"/>
      <c r="AH556" s="323"/>
      <c r="AI556" s="323"/>
      <c r="AJ556" s="323"/>
      <c r="AL556" s="307"/>
    </row>
    <row r="557" spans="1:38" ht="13.5" customHeight="1">
      <c r="A557" s="287"/>
      <c r="C557" s="314"/>
      <c r="D557" s="232" t="e">
        <f t="shared" si="53"/>
        <v>#N/A</v>
      </c>
      <c r="E557" s="233" t="e">
        <f t="shared" si="54"/>
        <v>#N/A</v>
      </c>
      <c r="F557" s="233" t="e">
        <f t="shared" si="55"/>
        <v>#N/A</v>
      </c>
      <c r="G557" s="39"/>
      <c r="H557" s="39"/>
      <c r="I557" s="166">
        <f t="shared" si="57"/>
        <v>0</v>
      </c>
      <c r="M557" s="314"/>
      <c r="N557" s="314"/>
      <c r="O557" s="312"/>
      <c r="P557" s="313"/>
      <c r="AE557" s="323"/>
      <c r="AF557" s="323"/>
      <c r="AG557" s="323"/>
      <c r="AH557" s="323"/>
      <c r="AI557" s="323"/>
      <c r="AJ557" s="323"/>
      <c r="AL557" s="307"/>
    </row>
    <row r="558" spans="1:38" ht="13.5" customHeight="1">
      <c r="A558" s="287" t="s">
        <v>1327</v>
      </c>
      <c r="C558" s="354" t="s">
        <v>1122</v>
      </c>
      <c r="D558" s="232" t="str">
        <f t="shared" si="53"/>
        <v>TKKF SKAT Racibórz</v>
      </c>
      <c r="E558" s="233" t="str">
        <f t="shared" si="54"/>
        <v>s</v>
      </c>
      <c r="F558" s="233">
        <f t="shared" si="55"/>
        <v>7</v>
      </c>
      <c r="G558" s="39"/>
      <c r="H558" s="35">
        <v>70</v>
      </c>
      <c r="I558" s="166">
        <f t="shared" si="57"/>
        <v>70</v>
      </c>
      <c r="M558" s="314"/>
      <c r="N558" s="314"/>
      <c r="O558" s="312"/>
      <c r="P558" s="313"/>
      <c r="AE558" s="323"/>
      <c r="AF558" s="323"/>
      <c r="AG558" s="323"/>
      <c r="AH558" s="323"/>
      <c r="AI558" s="323"/>
      <c r="AJ558" s="323"/>
      <c r="AL558" s="307"/>
    </row>
    <row r="559" spans="1:38" ht="13.5" customHeight="1">
      <c r="A559" s="288" t="s">
        <v>1328</v>
      </c>
      <c r="C559" s="354" t="s">
        <v>1125</v>
      </c>
      <c r="D559" s="232" t="str">
        <f t="shared" si="53"/>
        <v>RELAKS Rzuchów</v>
      </c>
      <c r="E559" s="233" t="str">
        <f t="shared" si="54"/>
        <v>s</v>
      </c>
      <c r="F559" s="233">
        <f t="shared" si="55"/>
        <v>7</v>
      </c>
      <c r="G559" s="39"/>
      <c r="H559" s="35">
        <v>70</v>
      </c>
      <c r="I559" s="166">
        <f t="shared" si="57"/>
        <v>70</v>
      </c>
      <c r="M559" s="311"/>
      <c r="N559" s="311"/>
      <c r="O559" s="312"/>
      <c r="P559" s="313"/>
      <c r="AE559" s="323"/>
      <c r="AF559" s="323"/>
      <c r="AG559" s="323"/>
      <c r="AH559" s="323"/>
      <c r="AI559" s="323"/>
      <c r="AJ559" s="323"/>
      <c r="AL559" s="307"/>
    </row>
    <row r="560" spans="1:38" ht="13.5" customHeight="1">
      <c r="A560" s="288" t="s">
        <v>1328</v>
      </c>
      <c r="B560" s="33"/>
      <c r="C560" s="356" t="s">
        <v>1040</v>
      </c>
      <c r="D560" s="232" t="str">
        <f t="shared" si="53"/>
        <v>LKS Lyski</v>
      </c>
      <c r="E560" s="233" t="str">
        <f t="shared" si="54"/>
        <v>s</v>
      </c>
      <c r="F560" s="233">
        <f t="shared" si="55"/>
        <v>7</v>
      </c>
      <c r="G560" s="79"/>
      <c r="H560" s="35">
        <v>70</v>
      </c>
      <c r="I560" s="166">
        <f t="shared" si="57"/>
        <v>70</v>
      </c>
      <c r="M560" s="311"/>
      <c r="N560" s="311"/>
      <c r="O560" s="312"/>
      <c r="P560" s="313"/>
      <c r="AE560" s="323"/>
      <c r="AF560" s="323"/>
      <c r="AG560" s="323"/>
      <c r="AH560" s="323"/>
      <c r="AI560" s="323"/>
      <c r="AJ560" s="323"/>
      <c r="AL560" s="307"/>
    </row>
    <row r="561" spans="1:38" ht="13.5" customHeight="1">
      <c r="A561" s="288" t="s">
        <v>1328</v>
      </c>
      <c r="B561" s="8"/>
      <c r="C561" s="357"/>
      <c r="D561" s="232" t="e">
        <f t="shared" si="53"/>
        <v>#N/A</v>
      </c>
      <c r="E561" s="233" t="e">
        <f t="shared" si="54"/>
        <v>#N/A</v>
      </c>
      <c r="F561" s="233" t="e">
        <f t="shared" si="55"/>
        <v>#N/A</v>
      </c>
      <c r="G561" s="80"/>
      <c r="H561" s="35">
        <v>70</v>
      </c>
      <c r="I561" s="166">
        <f t="shared" si="57"/>
        <v>70</v>
      </c>
      <c r="M561" s="311"/>
      <c r="N561" s="311"/>
      <c r="O561" s="312"/>
      <c r="P561" s="313"/>
      <c r="AE561" s="323"/>
      <c r="AF561" s="323"/>
      <c r="AG561" s="323"/>
      <c r="AH561" s="323"/>
      <c r="AI561" s="323"/>
      <c r="AJ561" s="323"/>
      <c r="AL561" s="307"/>
    </row>
    <row r="562" spans="1:38" ht="13.5" customHeight="1">
      <c r="C562" s="355"/>
      <c r="D562" s="311"/>
      <c r="E562" s="233"/>
      <c r="F562" s="233"/>
      <c r="G562" s="39"/>
      <c r="H562" s="39"/>
      <c r="I562" s="40"/>
      <c r="M562" s="311"/>
      <c r="N562" s="311"/>
      <c r="O562" s="312"/>
      <c r="P562" s="313"/>
      <c r="AE562" s="323"/>
      <c r="AF562" s="323"/>
      <c r="AG562" s="323"/>
      <c r="AH562" s="323"/>
      <c r="AI562" s="323"/>
      <c r="AJ562" s="323"/>
      <c r="AL562" s="307"/>
    </row>
    <row r="563" spans="1:38" ht="13.5" customHeight="1">
      <c r="C563" s="311"/>
      <c r="D563" s="311"/>
      <c r="E563" s="233"/>
      <c r="F563" s="313"/>
      <c r="G563" s="39"/>
      <c r="H563" s="39"/>
      <c r="I563" s="40"/>
      <c r="M563" s="311"/>
      <c r="N563" s="311"/>
      <c r="O563" s="312"/>
      <c r="P563" s="313"/>
      <c r="AE563" s="323"/>
      <c r="AF563" s="323"/>
      <c r="AG563" s="323"/>
      <c r="AH563" s="323"/>
      <c r="AI563" s="323"/>
      <c r="AJ563" s="323"/>
      <c r="AL563" s="307"/>
    </row>
    <row r="564" spans="1:38" ht="13.5" customHeight="1">
      <c r="C564" s="490" t="s">
        <v>532</v>
      </c>
      <c r="D564" s="490" t="s">
        <v>1209</v>
      </c>
      <c r="E564" s="532" t="s">
        <v>35</v>
      </c>
      <c r="F564" s="313">
        <v>1</v>
      </c>
      <c r="G564" s="39"/>
      <c r="H564" s="39"/>
      <c r="I564" s="40"/>
      <c r="M564" s="311"/>
      <c r="N564" s="311"/>
      <c r="O564" s="312"/>
      <c r="P564" s="313"/>
      <c r="AE564" s="323"/>
      <c r="AF564" s="323"/>
      <c r="AG564" s="323"/>
      <c r="AH564" s="323"/>
      <c r="AI564" s="323"/>
      <c r="AJ564" s="323"/>
      <c r="AL564" s="307"/>
    </row>
    <row r="565" spans="1:38" ht="13.5" customHeight="1">
      <c r="C565" s="491" t="s">
        <v>533</v>
      </c>
      <c r="D565" s="491" t="s">
        <v>1209</v>
      </c>
      <c r="E565" s="533" t="s">
        <v>40</v>
      </c>
      <c r="F565" s="313">
        <v>1</v>
      </c>
      <c r="G565" s="39"/>
      <c r="H565" s="39"/>
      <c r="I565" s="40"/>
      <c r="M565" s="311"/>
      <c r="N565" s="311"/>
      <c r="O565" s="312"/>
      <c r="P565" s="313"/>
      <c r="AE565" s="323"/>
      <c r="AF565" s="323"/>
      <c r="AG565" s="323"/>
      <c r="AH565" s="323"/>
      <c r="AI565" s="323"/>
      <c r="AJ565" s="323"/>
      <c r="AL565" s="307"/>
    </row>
    <row r="566" spans="1:38" ht="13.5" customHeight="1">
      <c r="C566" s="491" t="s">
        <v>534</v>
      </c>
      <c r="D566" s="491" t="s">
        <v>1209</v>
      </c>
      <c r="E566" s="533" t="s">
        <v>35</v>
      </c>
      <c r="F566" s="313">
        <v>1</v>
      </c>
      <c r="G566" s="39"/>
      <c r="H566" s="39"/>
      <c r="I566" s="40"/>
      <c r="M566" s="311"/>
      <c r="N566" s="311"/>
      <c r="O566" s="312"/>
      <c r="P566" s="313"/>
      <c r="AE566" s="323"/>
      <c r="AF566" s="323"/>
      <c r="AG566" s="323"/>
      <c r="AH566" s="323"/>
      <c r="AI566" s="323"/>
      <c r="AJ566" s="323"/>
      <c r="AL566" s="307"/>
    </row>
    <row r="567" spans="1:38" ht="13.5" customHeight="1">
      <c r="C567" s="491" t="s">
        <v>535</v>
      </c>
      <c r="D567" s="491" t="s">
        <v>1209</v>
      </c>
      <c r="E567" s="533" t="s">
        <v>40</v>
      </c>
      <c r="F567" s="313">
        <v>1</v>
      </c>
      <c r="G567" s="39"/>
      <c r="H567" s="39"/>
      <c r="I567" s="40"/>
      <c r="M567" s="311"/>
      <c r="N567" s="311"/>
      <c r="O567" s="312"/>
      <c r="P567" s="313"/>
      <c r="AE567" s="323"/>
      <c r="AF567" s="323"/>
      <c r="AG567" s="323"/>
      <c r="AH567" s="323"/>
      <c r="AI567" s="323"/>
      <c r="AJ567" s="323"/>
      <c r="AL567" s="307"/>
    </row>
    <row r="568" spans="1:38" ht="13.5" customHeight="1">
      <c r="C568" s="491" t="s">
        <v>536</v>
      </c>
      <c r="D568" s="491" t="s">
        <v>1209</v>
      </c>
      <c r="E568" s="533" t="s">
        <v>40</v>
      </c>
      <c r="F568" s="313">
        <v>1</v>
      </c>
      <c r="G568" s="39"/>
      <c r="H568" s="39"/>
      <c r="I568" s="40"/>
      <c r="M568" s="311"/>
      <c r="N568" s="311"/>
      <c r="O568" s="312"/>
      <c r="P568" s="313"/>
      <c r="AE568" s="323"/>
      <c r="AF568" s="323"/>
      <c r="AG568" s="323"/>
      <c r="AH568" s="323"/>
      <c r="AI568" s="323"/>
      <c r="AJ568" s="323"/>
      <c r="AL568" s="307"/>
    </row>
    <row r="569" spans="1:38" ht="13.5" customHeight="1">
      <c r="C569" s="491" t="s">
        <v>537</v>
      </c>
      <c r="D569" s="491" t="s">
        <v>1209</v>
      </c>
      <c r="E569" s="533" t="s">
        <v>35</v>
      </c>
      <c r="F569" s="313">
        <v>1</v>
      </c>
      <c r="G569" s="39"/>
      <c r="H569" s="39"/>
      <c r="I569" s="40"/>
      <c r="M569" s="311"/>
      <c r="N569" s="311"/>
      <c r="O569" s="312"/>
      <c r="P569" s="313"/>
      <c r="AE569" s="323"/>
      <c r="AF569" s="323"/>
      <c r="AG569" s="323"/>
      <c r="AH569" s="323"/>
      <c r="AI569" s="323"/>
      <c r="AJ569" s="323"/>
      <c r="AL569" s="307"/>
    </row>
    <row r="570" spans="1:38" ht="13.5" customHeight="1">
      <c r="C570" s="491" t="s">
        <v>1491</v>
      </c>
      <c r="D570" s="491" t="s">
        <v>1209</v>
      </c>
      <c r="E570" s="533" t="s">
        <v>35</v>
      </c>
      <c r="F570" s="313">
        <v>1</v>
      </c>
      <c r="G570" s="39"/>
      <c r="H570" s="39"/>
      <c r="I570" s="40"/>
      <c r="M570" s="311"/>
      <c r="N570" s="311"/>
      <c r="O570" s="312"/>
      <c r="P570" s="313"/>
      <c r="AE570" s="323"/>
      <c r="AF570" s="323"/>
      <c r="AG570" s="323"/>
      <c r="AH570" s="323"/>
      <c r="AI570" s="323"/>
      <c r="AJ570" s="323"/>
      <c r="AL570" s="307"/>
    </row>
    <row r="571" spans="1:38" ht="13.5" customHeight="1">
      <c r="C571" s="492" t="s">
        <v>538</v>
      </c>
      <c r="D571" s="492" t="s">
        <v>319</v>
      </c>
      <c r="E571" s="534" t="s">
        <v>35</v>
      </c>
      <c r="F571" s="313">
        <v>1</v>
      </c>
      <c r="G571" s="39"/>
      <c r="H571" s="39"/>
      <c r="I571" s="40"/>
      <c r="M571" s="311"/>
      <c r="N571" s="311"/>
      <c r="O571" s="312"/>
      <c r="P571" s="313"/>
      <c r="AE571" s="323"/>
      <c r="AF571" s="323"/>
      <c r="AG571" s="323"/>
      <c r="AH571" s="323"/>
      <c r="AI571" s="323"/>
      <c r="AJ571" s="323"/>
      <c r="AL571" s="307"/>
    </row>
    <row r="572" spans="1:38" ht="13.5" customHeight="1">
      <c r="C572" s="492" t="s">
        <v>487</v>
      </c>
      <c r="D572" s="492" t="s">
        <v>319</v>
      </c>
      <c r="E572" s="534" t="s">
        <v>40</v>
      </c>
      <c r="F572" s="313">
        <v>1</v>
      </c>
      <c r="G572" s="39"/>
      <c r="H572" s="39"/>
      <c r="I572" s="40"/>
      <c r="M572" s="311"/>
      <c r="N572" s="311"/>
      <c r="O572" s="312"/>
      <c r="P572" s="313"/>
      <c r="AE572" s="323"/>
      <c r="AF572" s="323"/>
      <c r="AG572" s="323"/>
      <c r="AH572" s="323"/>
      <c r="AI572" s="323"/>
      <c r="AJ572" s="323"/>
      <c r="AL572" s="307"/>
    </row>
    <row r="573" spans="1:38" ht="13.5" customHeight="1">
      <c r="C573" s="492" t="s">
        <v>318</v>
      </c>
      <c r="D573" s="492" t="s">
        <v>319</v>
      </c>
      <c r="E573" s="534" t="s">
        <v>40</v>
      </c>
      <c r="F573" s="313">
        <v>1</v>
      </c>
      <c r="G573" s="39"/>
      <c r="H573" s="39"/>
      <c r="I573" s="40"/>
      <c r="M573" s="311"/>
      <c r="N573" s="311"/>
      <c r="O573" s="312"/>
      <c r="P573" s="313"/>
      <c r="AE573" s="323"/>
      <c r="AF573" s="323"/>
      <c r="AG573" s="323"/>
      <c r="AH573" s="323"/>
      <c r="AI573" s="323"/>
      <c r="AJ573" s="323"/>
      <c r="AL573" s="307"/>
    </row>
    <row r="574" spans="1:38" ht="13.5" customHeight="1">
      <c r="C574" s="492" t="s">
        <v>373</v>
      </c>
      <c r="D574" s="492" t="s">
        <v>319</v>
      </c>
      <c r="E574" s="534" t="s">
        <v>40</v>
      </c>
      <c r="F574" s="313">
        <v>1</v>
      </c>
      <c r="G574" s="39"/>
      <c r="H574" s="39"/>
      <c r="I574" s="40"/>
      <c r="M574" s="311"/>
      <c r="N574" s="311"/>
      <c r="O574" s="312"/>
      <c r="P574" s="313"/>
      <c r="AE574" s="323"/>
      <c r="AF574" s="323"/>
      <c r="AG574" s="323"/>
      <c r="AH574" s="323"/>
      <c r="AI574" s="323"/>
      <c r="AJ574" s="323"/>
      <c r="AL574" s="307"/>
    </row>
    <row r="575" spans="1:38" ht="13.5" customHeight="1">
      <c r="C575" s="592" t="s">
        <v>1481</v>
      </c>
      <c r="D575" s="592" t="s">
        <v>319</v>
      </c>
      <c r="E575" s="656" t="s">
        <v>35</v>
      </c>
      <c r="F575" s="313">
        <v>1</v>
      </c>
      <c r="G575" s="39"/>
      <c r="H575" s="39"/>
      <c r="I575" s="40"/>
      <c r="M575" s="311"/>
      <c r="N575" s="311"/>
      <c r="O575" s="312"/>
      <c r="P575" s="313"/>
      <c r="AE575" s="323"/>
      <c r="AF575" s="323"/>
      <c r="AG575" s="323"/>
      <c r="AH575" s="323"/>
      <c r="AI575" s="323"/>
      <c r="AJ575" s="323"/>
      <c r="AL575" s="307"/>
    </row>
    <row r="576" spans="1:38" ht="13.5" customHeight="1">
      <c r="C576" s="492" t="s">
        <v>539</v>
      </c>
      <c r="D576" s="492" t="s">
        <v>319</v>
      </c>
      <c r="E576" s="534" t="s">
        <v>40</v>
      </c>
      <c r="F576" s="313">
        <v>1</v>
      </c>
      <c r="G576" s="39"/>
      <c r="H576" s="39"/>
      <c r="I576" s="40"/>
      <c r="M576" s="311"/>
      <c r="N576" s="311"/>
      <c r="O576" s="312"/>
      <c r="P576" s="313"/>
      <c r="AE576" s="323"/>
      <c r="AF576" s="323"/>
      <c r="AG576" s="323"/>
      <c r="AH576" s="323"/>
      <c r="AI576" s="323"/>
      <c r="AJ576" s="323"/>
      <c r="AL576" s="307"/>
    </row>
    <row r="577" spans="1:38" ht="13.5" customHeight="1">
      <c r="C577" s="492" t="s">
        <v>540</v>
      </c>
      <c r="D577" s="492" t="s">
        <v>319</v>
      </c>
      <c r="E577" s="534" t="s">
        <v>40</v>
      </c>
      <c r="F577" s="313">
        <v>1</v>
      </c>
      <c r="G577" s="39"/>
      <c r="H577" s="39"/>
      <c r="I577" s="40"/>
      <c r="M577" s="311"/>
      <c r="N577" s="311"/>
      <c r="O577" s="312"/>
      <c r="P577" s="313"/>
      <c r="AE577" s="323"/>
      <c r="AF577" s="323"/>
      <c r="AG577" s="323"/>
      <c r="AH577" s="323"/>
      <c r="AI577" s="323"/>
      <c r="AJ577" s="323"/>
      <c r="AL577" s="307"/>
    </row>
    <row r="578" spans="1:38" ht="13.5" customHeight="1">
      <c r="C578" s="492" t="s">
        <v>541</v>
      </c>
      <c r="D578" s="492" t="s">
        <v>319</v>
      </c>
      <c r="E578" s="534" t="s">
        <v>40</v>
      </c>
      <c r="F578" s="313">
        <v>1</v>
      </c>
      <c r="G578" s="39"/>
      <c r="H578" s="39"/>
      <c r="I578" s="40"/>
      <c r="M578" s="311"/>
      <c r="N578" s="311"/>
      <c r="O578" s="312"/>
      <c r="P578" s="313"/>
      <c r="AE578" s="323"/>
      <c r="AF578" s="323"/>
      <c r="AG578" s="323"/>
      <c r="AH578" s="323"/>
      <c r="AI578" s="323"/>
      <c r="AJ578" s="323"/>
      <c r="AL578" s="307"/>
    </row>
    <row r="579" spans="1:38" ht="13.5" customHeight="1">
      <c r="A579" s="290"/>
      <c r="C579" s="492" t="s">
        <v>542</v>
      </c>
      <c r="D579" s="492" t="s">
        <v>319</v>
      </c>
      <c r="E579" s="534" t="s">
        <v>40</v>
      </c>
      <c r="F579" s="313">
        <v>1</v>
      </c>
      <c r="G579" s="39"/>
      <c r="H579" s="39"/>
      <c r="I579" s="40"/>
      <c r="M579" s="311"/>
      <c r="N579" s="311"/>
      <c r="O579" s="312"/>
      <c r="P579" s="313"/>
      <c r="AE579" s="323"/>
      <c r="AF579" s="323"/>
      <c r="AG579" s="323"/>
      <c r="AH579" s="323"/>
      <c r="AI579" s="323"/>
      <c r="AJ579" s="323"/>
      <c r="AL579" s="307"/>
    </row>
    <row r="580" spans="1:38" ht="13.5" customHeight="1">
      <c r="C580" s="592" t="s">
        <v>413</v>
      </c>
      <c r="D580" s="592" t="s">
        <v>319</v>
      </c>
      <c r="E580" s="656" t="s">
        <v>35</v>
      </c>
      <c r="F580" s="313">
        <v>1</v>
      </c>
      <c r="G580" s="39"/>
      <c r="H580" s="39"/>
      <c r="I580" s="40"/>
      <c r="M580" s="311"/>
      <c r="N580" s="311"/>
      <c r="O580" s="312"/>
      <c r="P580" s="313"/>
      <c r="AE580" s="323"/>
      <c r="AF580" s="323"/>
      <c r="AG580" s="323"/>
      <c r="AH580" s="323"/>
      <c r="AI580" s="323"/>
      <c r="AJ580" s="323"/>
      <c r="AL580" s="307"/>
    </row>
    <row r="581" spans="1:38" ht="13.5" customHeight="1">
      <c r="C581" s="592" t="s">
        <v>543</v>
      </c>
      <c r="D581" s="592" t="s">
        <v>319</v>
      </c>
      <c r="E581" s="656" t="s">
        <v>40</v>
      </c>
      <c r="F581" s="313">
        <v>1</v>
      </c>
      <c r="G581" s="39"/>
      <c r="H581" s="39"/>
      <c r="I581" s="40"/>
      <c r="M581" s="315"/>
      <c r="N581" s="315"/>
      <c r="O581" s="316"/>
      <c r="P581" s="313"/>
      <c r="AE581" s="323"/>
      <c r="AF581" s="323"/>
      <c r="AG581" s="323"/>
      <c r="AH581" s="323"/>
      <c r="AI581" s="323"/>
      <c r="AJ581" s="323"/>
      <c r="AL581" s="307"/>
    </row>
    <row r="582" spans="1:38" ht="13.5" customHeight="1">
      <c r="C582" s="492" t="s">
        <v>544</v>
      </c>
      <c r="D582" s="492" t="s">
        <v>319</v>
      </c>
      <c r="E582" s="534" t="s">
        <v>35</v>
      </c>
      <c r="F582" s="313">
        <v>1</v>
      </c>
      <c r="G582" s="39"/>
      <c r="H582" s="39"/>
      <c r="I582" s="40"/>
      <c r="M582" s="311"/>
      <c r="N582" s="311"/>
      <c r="O582" s="312"/>
      <c r="P582" s="313"/>
      <c r="AE582" s="323"/>
      <c r="AF582" s="323"/>
      <c r="AG582" s="323"/>
      <c r="AH582" s="323"/>
      <c r="AI582" s="323"/>
      <c r="AJ582" s="323"/>
      <c r="AL582" s="307"/>
    </row>
    <row r="583" spans="1:38" ht="13.5" customHeight="1">
      <c r="C583" s="592" t="s">
        <v>545</v>
      </c>
      <c r="D583" s="592" t="s">
        <v>319</v>
      </c>
      <c r="E583" s="656" t="s">
        <v>40</v>
      </c>
      <c r="F583" s="313">
        <v>1</v>
      </c>
      <c r="G583" s="39"/>
      <c r="H583" s="39"/>
      <c r="I583" s="40"/>
      <c r="M583" s="311"/>
      <c r="N583" s="311"/>
      <c r="O583" s="312"/>
      <c r="P583" s="313"/>
      <c r="AE583" s="323"/>
      <c r="AF583" s="323"/>
      <c r="AG583" s="323"/>
      <c r="AH583" s="323"/>
      <c r="AI583" s="323"/>
      <c r="AJ583" s="323"/>
      <c r="AL583" s="307"/>
    </row>
    <row r="584" spans="1:38" ht="13.5" customHeight="1">
      <c r="C584" s="492" t="s">
        <v>423</v>
      </c>
      <c r="D584" s="492" t="s">
        <v>319</v>
      </c>
      <c r="E584" s="534" t="s">
        <v>40</v>
      </c>
      <c r="F584" s="313">
        <v>1</v>
      </c>
      <c r="G584" s="39"/>
      <c r="H584" s="39"/>
      <c r="I584" s="40"/>
      <c r="M584" s="311"/>
      <c r="N584" s="311"/>
      <c r="O584" s="312"/>
      <c r="P584" s="313"/>
      <c r="AE584" s="323"/>
      <c r="AF584" s="323"/>
      <c r="AG584" s="323"/>
      <c r="AH584" s="323"/>
      <c r="AI584" s="323"/>
      <c r="AJ584" s="323"/>
      <c r="AL584" s="307"/>
    </row>
    <row r="585" spans="1:38" ht="13.5" customHeight="1">
      <c r="C585" s="592" t="s">
        <v>443</v>
      </c>
      <c r="D585" s="592" t="s">
        <v>319</v>
      </c>
      <c r="E585" s="656" t="s">
        <v>40</v>
      </c>
      <c r="F585" s="313">
        <v>1</v>
      </c>
      <c r="G585" s="39"/>
      <c r="H585" s="39"/>
      <c r="I585" s="40"/>
      <c r="M585" s="311"/>
      <c r="N585" s="311"/>
      <c r="O585" s="312"/>
      <c r="P585" s="313"/>
      <c r="AE585" s="323"/>
      <c r="AF585" s="323"/>
      <c r="AG585" s="323"/>
      <c r="AH585" s="323"/>
      <c r="AI585" s="323"/>
      <c r="AJ585" s="323"/>
      <c r="AL585" s="307"/>
    </row>
    <row r="586" spans="1:38" ht="13.5" customHeight="1">
      <c r="C586" s="492" t="s">
        <v>546</v>
      </c>
      <c r="D586" s="492" t="s">
        <v>319</v>
      </c>
      <c r="E586" s="534" t="s">
        <v>35</v>
      </c>
      <c r="F586" s="313">
        <v>1</v>
      </c>
      <c r="G586" s="39"/>
      <c r="H586" s="39"/>
      <c r="I586" s="40"/>
      <c r="M586" s="311"/>
      <c r="N586" s="311"/>
      <c r="O586" s="312"/>
      <c r="P586" s="313"/>
      <c r="AE586" s="323"/>
      <c r="AF586" s="323"/>
      <c r="AG586" s="323"/>
      <c r="AH586" s="323"/>
      <c r="AI586" s="323"/>
      <c r="AJ586" s="323"/>
      <c r="AL586" s="307"/>
    </row>
    <row r="587" spans="1:38" ht="13.5" customHeight="1">
      <c r="C587" s="593" t="s">
        <v>662</v>
      </c>
      <c r="D587" s="593" t="s">
        <v>319</v>
      </c>
      <c r="E587" s="657" t="s">
        <v>35</v>
      </c>
      <c r="F587" s="313">
        <v>1</v>
      </c>
      <c r="G587" s="39"/>
      <c r="H587" s="39"/>
      <c r="I587" s="40"/>
      <c r="M587" s="311"/>
      <c r="N587" s="311"/>
      <c r="O587" s="312"/>
      <c r="P587" s="313"/>
      <c r="AE587" s="323"/>
      <c r="AF587" s="323"/>
      <c r="AG587" s="323"/>
      <c r="AH587" s="323"/>
      <c r="AI587" s="323"/>
      <c r="AJ587" s="323"/>
      <c r="AL587" s="307"/>
    </row>
    <row r="588" spans="1:38" ht="13.5" customHeight="1">
      <c r="C588" s="592" t="s">
        <v>1480</v>
      </c>
      <c r="D588" s="592" t="s">
        <v>319</v>
      </c>
      <c r="E588" s="656" t="s">
        <v>35</v>
      </c>
      <c r="F588" s="313">
        <v>1</v>
      </c>
      <c r="G588" s="39"/>
      <c r="H588" s="39"/>
      <c r="I588" s="40"/>
      <c r="M588" s="311"/>
      <c r="N588" s="311"/>
      <c r="O588" s="312"/>
      <c r="P588" s="313"/>
      <c r="AE588" s="323"/>
      <c r="AF588" s="323"/>
      <c r="AG588" s="323"/>
      <c r="AH588" s="323"/>
      <c r="AI588" s="323"/>
      <c r="AJ588" s="323"/>
      <c r="AL588" s="307"/>
    </row>
    <row r="589" spans="1:38" ht="13.5" customHeight="1">
      <c r="C589" s="592" t="s">
        <v>1482</v>
      </c>
      <c r="D589" s="592" t="s">
        <v>319</v>
      </c>
      <c r="E589" s="656" t="s">
        <v>40</v>
      </c>
      <c r="F589" s="313">
        <v>1</v>
      </c>
      <c r="G589" s="39"/>
      <c r="H589" s="39"/>
      <c r="I589" s="40"/>
      <c r="M589" s="311"/>
      <c r="N589" s="311"/>
      <c r="O589" s="312"/>
      <c r="P589" s="313"/>
      <c r="AE589" s="323"/>
      <c r="AF589" s="323"/>
      <c r="AG589" s="323"/>
      <c r="AH589" s="323"/>
      <c r="AI589" s="323"/>
      <c r="AJ589" s="323"/>
      <c r="AL589" s="307"/>
    </row>
    <row r="590" spans="1:38" ht="13.5" customHeight="1">
      <c r="C590" s="491" t="s">
        <v>547</v>
      </c>
      <c r="D590" s="491" t="s">
        <v>69</v>
      </c>
      <c r="E590" s="533" t="s">
        <v>35</v>
      </c>
      <c r="F590" s="313">
        <v>1</v>
      </c>
      <c r="G590" s="39"/>
      <c r="H590" s="39"/>
      <c r="I590" s="40"/>
      <c r="M590" s="311"/>
      <c r="N590" s="311"/>
      <c r="O590" s="312"/>
      <c r="P590" s="313"/>
      <c r="AE590" s="323"/>
      <c r="AF590" s="323"/>
      <c r="AG590" s="323"/>
      <c r="AH590" s="323"/>
      <c r="AI590" s="323"/>
      <c r="AJ590" s="323"/>
      <c r="AL590" s="307"/>
    </row>
    <row r="591" spans="1:38" ht="13.5" customHeight="1">
      <c r="C591" s="491" t="s">
        <v>548</v>
      </c>
      <c r="D591" s="491" t="s">
        <v>69</v>
      </c>
      <c r="E591" s="533" t="s">
        <v>35</v>
      </c>
      <c r="F591" s="313">
        <v>1</v>
      </c>
      <c r="G591" s="39"/>
      <c r="H591" s="39"/>
      <c r="I591" s="40"/>
      <c r="M591" s="311"/>
      <c r="N591" s="311"/>
      <c r="O591" s="312"/>
      <c r="P591" s="313"/>
      <c r="AE591" s="323"/>
      <c r="AF591" s="323"/>
      <c r="AG591" s="323"/>
      <c r="AH591" s="323"/>
      <c r="AI591" s="323"/>
      <c r="AJ591" s="323"/>
      <c r="AL591" s="307"/>
    </row>
    <row r="592" spans="1:38" ht="13.5" customHeight="1">
      <c r="C592" s="491" t="s">
        <v>92</v>
      </c>
      <c r="D592" s="491" t="s">
        <v>69</v>
      </c>
      <c r="E592" s="533" t="s">
        <v>35</v>
      </c>
      <c r="F592" s="313">
        <v>1</v>
      </c>
      <c r="G592" s="39"/>
      <c r="H592" s="39"/>
      <c r="I592" s="40"/>
      <c r="M592" s="311"/>
      <c r="N592" s="311"/>
      <c r="O592" s="312"/>
      <c r="P592" s="313"/>
      <c r="AE592" s="323"/>
      <c r="AF592" s="323"/>
      <c r="AG592" s="323"/>
      <c r="AH592" s="323"/>
      <c r="AI592" s="323"/>
      <c r="AJ592" s="323"/>
      <c r="AL592" s="307"/>
    </row>
    <row r="593" spans="3:38" ht="13.5" customHeight="1">
      <c r="C593" s="491" t="s">
        <v>68</v>
      </c>
      <c r="D593" s="491" t="s">
        <v>69</v>
      </c>
      <c r="E593" s="533" t="s">
        <v>35</v>
      </c>
      <c r="F593" s="313">
        <v>1</v>
      </c>
      <c r="G593" s="39"/>
      <c r="H593" s="39"/>
      <c r="I593" s="40"/>
      <c r="M593" s="311"/>
      <c r="N593" s="311"/>
      <c r="O593" s="312"/>
      <c r="P593" s="313"/>
      <c r="AE593" s="323"/>
      <c r="AF593" s="323"/>
      <c r="AG593" s="323"/>
      <c r="AH593" s="323"/>
      <c r="AI593" s="323"/>
      <c r="AJ593" s="323"/>
      <c r="AL593" s="307"/>
    </row>
    <row r="594" spans="3:38" ht="13.5" customHeight="1">
      <c r="C594" s="491" t="s">
        <v>153</v>
      </c>
      <c r="D594" s="491" t="s">
        <v>69</v>
      </c>
      <c r="E594" s="533" t="s">
        <v>35</v>
      </c>
      <c r="F594" s="313">
        <v>1</v>
      </c>
      <c r="G594" s="39"/>
      <c r="H594" s="39"/>
      <c r="I594" s="40"/>
      <c r="M594" s="311"/>
      <c r="N594" s="311"/>
      <c r="O594" s="312"/>
      <c r="P594" s="313"/>
      <c r="AE594" s="323"/>
      <c r="AF594" s="323"/>
      <c r="AG594" s="323"/>
      <c r="AH594" s="323"/>
      <c r="AI594" s="323"/>
      <c r="AJ594" s="323"/>
      <c r="AL594" s="307"/>
    </row>
    <row r="595" spans="3:38" ht="13.5" customHeight="1">
      <c r="C595" s="491" t="s">
        <v>549</v>
      </c>
      <c r="D595" s="491" t="s">
        <v>69</v>
      </c>
      <c r="E595" s="533" t="s">
        <v>40</v>
      </c>
      <c r="F595" s="313">
        <v>1</v>
      </c>
      <c r="G595" s="39"/>
      <c r="H595" s="39"/>
      <c r="I595" s="40"/>
      <c r="M595" s="311"/>
      <c r="N595" s="311"/>
      <c r="O595" s="312"/>
      <c r="P595" s="313"/>
      <c r="AE595" s="323"/>
      <c r="AF595" s="323"/>
      <c r="AG595" s="323"/>
      <c r="AH595" s="323"/>
      <c r="AI595" s="323"/>
      <c r="AJ595" s="323"/>
      <c r="AL595" s="307"/>
    </row>
    <row r="596" spans="3:38" ht="13.5" customHeight="1">
      <c r="C596" s="491" t="s">
        <v>1492</v>
      </c>
      <c r="D596" s="491" t="s">
        <v>69</v>
      </c>
      <c r="E596" s="533" t="s">
        <v>40</v>
      </c>
      <c r="F596" s="313">
        <v>1</v>
      </c>
      <c r="G596" s="39"/>
      <c r="H596" s="39"/>
      <c r="I596" s="40"/>
      <c r="M596" s="311"/>
      <c r="N596" s="311"/>
      <c r="O596" s="312"/>
      <c r="P596" s="313"/>
      <c r="AE596" s="323"/>
      <c r="AF596" s="323"/>
      <c r="AG596" s="323"/>
      <c r="AH596" s="323"/>
      <c r="AI596" s="323"/>
      <c r="AJ596" s="323"/>
      <c r="AL596" s="307"/>
    </row>
    <row r="597" spans="3:38" ht="13.5" customHeight="1">
      <c r="C597" s="492" t="s">
        <v>550</v>
      </c>
      <c r="D597" s="492" t="s">
        <v>62</v>
      </c>
      <c r="E597" s="534" t="s">
        <v>35</v>
      </c>
      <c r="F597" s="313">
        <v>1</v>
      </c>
      <c r="G597" s="39"/>
      <c r="H597" s="39"/>
      <c r="I597" s="40"/>
      <c r="M597" s="311"/>
      <c r="N597" s="311"/>
      <c r="O597" s="312"/>
      <c r="P597" s="313"/>
      <c r="AE597" s="323"/>
      <c r="AF597" s="323"/>
      <c r="AG597" s="323"/>
      <c r="AH597" s="323"/>
      <c r="AI597" s="323"/>
      <c r="AJ597" s="323"/>
      <c r="AL597" s="307"/>
    </row>
    <row r="598" spans="3:38" ht="13.5" customHeight="1">
      <c r="C598" s="492" t="s">
        <v>110</v>
      </c>
      <c r="D598" s="492" t="s">
        <v>62</v>
      </c>
      <c r="E598" s="534" t="s">
        <v>40</v>
      </c>
      <c r="F598" s="313">
        <v>1</v>
      </c>
      <c r="G598" s="39"/>
      <c r="H598" s="39"/>
      <c r="I598" s="40"/>
      <c r="M598" s="311"/>
      <c r="N598" s="311"/>
      <c r="O598" s="312"/>
      <c r="P598" s="313"/>
      <c r="AE598" s="323"/>
      <c r="AF598" s="323"/>
      <c r="AG598" s="323"/>
      <c r="AH598" s="323"/>
      <c r="AI598" s="323"/>
      <c r="AJ598" s="323"/>
      <c r="AL598" s="307"/>
    </row>
    <row r="599" spans="3:38" ht="13.5" customHeight="1">
      <c r="C599" s="492" t="s">
        <v>551</v>
      </c>
      <c r="D599" s="492" t="s">
        <v>62</v>
      </c>
      <c r="E599" s="534" t="s">
        <v>35</v>
      </c>
      <c r="F599" s="313">
        <v>1</v>
      </c>
      <c r="G599" s="39"/>
      <c r="H599" s="39"/>
      <c r="I599" s="40"/>
      <c r="M599" s="311"/>
      <c r="N599" s="311"/>
      <c r="O599" s="312"/>
      <c r="P599" s="313"/>
      <c r="AE599" s="323"/>
      <c r="AF599" s="323"/>
      <c r="AG599" s="323"/>
      <c r="AH599" s="323"/>
      <c r="AI599" s="323"/>
      <c r="AJ599" s="323"/>
      <c r="AL599" s="307"/>
    </row>
    <row r="600" spans="3:38" ht="13.5" customHeight="1">
      <c r="C600" s="492" t="s">
        <v>552</v>
      </c>
      <c r="D600" s="492" t="s">
        <v>62</v>
      </c>
      <c r="E600" s="534" t="s">
        <v>35</v>
      </c>
      <c r="F600" s="313">
        <v>1</v>
      </c>
      <c r="G600" s="39"/>
      <c r="H600" s="39"/>
      <c r="I600" s="40"/>
      <c r="M600" s="311"/>
      <c r="N600" s="311"/>
      <c r="O600" s="312"/>
      <c r="P600" s="313"/>
      <c r="AE600" s="323"/>
      <c r="AF600" s="323"/>
      <c r="AG600" s="323"/>
      <c r="AH600" s="323"/>
      <c r="AI600" s="323"/>
      <c r="AJ600" s="323"/>
      <c r="AL600" s="307"/>
    </row>
    <row r="601" spans="3:38" ht="13.5" customHeight="1">
      <c r="C601" s="492" t="s">
        <v>61</v>
      </c>
      <c r="D601" s="492" t="s">
        <v>62</v>
      </c>
      <c r="E601" s="534" t="s">
        <v>40</v>
      </c>
      <c r="F601" s="313">
        <v>1</v>
      </c>
      <c r="G601" s="39"/>
      <c r="H601" s="39"/>
      <c r="I601" s="40"/>
      <c r="M601" s="311"/>
      <c r="N601" s="311"/>
      <c r="O601" s="312"/>
      <c r="P601" s="313"/>
      <c r="AE601" s="323"/>
      <c r="AF601" s="323"/>
      <c r="AG601" s="323"/>
      <c r="AH601" s="323"/>
      <c r="AI601" s="323"/>
      <c r="AJ601" s="323"/>
      <c r="AL601" s="307"/>
    </row>
    <row r="602" spans="3:38" ht="13.5" customHeight="1">
      <c r="C602" s="492" t="s">
        <v>553</v>
      </c>
      <c r="D602" s="492" t="s">
        <v>62</v>
      </c>
      <c r="E602" s="534" t="s">
        <v>35</v>
      </c>
      <c r="F602" s="313">
        <v>1</v>
      </c>
      <c r="G602" s="39"/>
      <c r="H602" s="39"/>
      <c r="I602" s="40"/>
      <c r="M602" s="311"/>
      <c r="N602" s="311"/>
      <c r="O602" s="312"/>
      <c r="P602" s="313"/>
      <c r="AE602" s="323"/>
      <c r="AF602" s="323"/>
      <c r="AG602" s="323"/>
      <c r="AH602" s="323"/>
      <c r="AI602" s="323"/>
      <c r="AJ602" s="323"/>
      <c r="AL602" s="307"/>
    </row>
    <row r="603" spans="3:38" ht="13.5" customHeight="1">
      <c r="C603" s="492" t="s">
        <v>554</v>
      </c>
      <c r="D603" s="492" t="s">
        <v>62</v>
      </c>
      <c r="E603" s="534" t="s">
        <v>35</v>
      </c>
      <c r="F603" s="313">
        <v>1</v>
      </c>
      <c r="G603" s="39"/>
      <c r="H603" s="39"/>
      <c r="I603" s="40"/>
      <c r="M603" s="311"/>
      <c r="N603" s="311"/>
      <c r="O603" s="312"/>
      <c r="P603" s="313"/>
      <c r="AE603" s="323"/>
      <c r="AF603" s="323"/>
      <c r="AG603" s="323"/>
      <c r="AH603" s="323"/>
      <c r="AI603" s="323"/>
      <c r="AJ603" s="323"/>
      <c r="AL603" s="307"/>
    </row>
    <row r="604" spans="3:38" ht="13.5" customHeight="1">
      <c r="C604" s="492" t="s">
        <v>1493</v>
      </c>
      <c r="D604" s="492" t="s">
        <v>62</v>
      </c>
      <c r="E604" s="534" t="s">
        <v>35</v>
      </c>
      <c r="F604" s="313">
        <v>1</v>
      </c>
      <c r="G604" s="39"/>
      <c r="H604" s="39"/>
      <c r="I604" s="40"/>
      <c r="M604" s="311"/>
      <c r="N604" s="311"/>
      <c r="O604" s="312"/>
      <c r="P604" s="313"/>
      <c r="AE604" s="323"/>
      <c r="AF604" s="323"/>
      <c r="AG604" s="323"/>
      <c r="AH604" s="323"/>
      <c r="AI604" s="323"/>
      <c r="AJ604" s="323"/>
      <c r="AL604" s="307"/>
    </row>
    <row r="605" spans="3:38" ht="13.5" customHeight="1">
      <c r="C605" s="491" t="s">
        <v>432</v>
      </c>
      <c r="D605" s="491" t="s">
        <v>291</v>
      </c>
      <c r="E605" s="533" t="s">
        <v>35</v>
      </c>
      <c r="F605" s="313">
        <v>1</v>
      </c>
      <c r="G605" s="39"/>
      <c r="H605" s="39"/>
      <c r="I605" s="40"/>
      <c r="M605" s="311"/>
      <c r="N605" s="311"/>
      <c r="O605" s="312"/>
      <c r="P605" s="313"/>
      <c r="AE605" s="323"/>
      <c r="AF605" s="323"/>
      <c r="AG605" s="323"/>
      <c r="AH605" s="323"/>
      <c r="AI605" s="323"/>
      <c r="AJ605" s="323"/>
      <c r="AL605" s="307"/>
    </row>
    <row r="606" spans="3:38" ht="13.5" customHeight="1">
      <c r="C606" s="491" t="s">
        <v>1494</v>
      </c>
      <c r="D606" s="491" t="s">
        <v>291</v>
      </c>
      <c r="E606" s="533" t="s">
        <v>35</v>
      </c>
      <c r="F606" s="313">
        <v>1</v>
      </c>
      <c r="G606" s="39"/>
      <c r="H606" s="39"/>
      <c r="I606" s="40"/>
      <c r="M606" s="311"/>
      <c r="N606" s="311"/>
      <c r="O606" s="312"/>
      <c r="P606" s="313"/>
      <c r="AE606" s="323"/>
      <c r="AF606" s="323"/>
      <c r="AG606" s="323"/>
      <c r="AH606" s="323"/>
      <c r="AI606" s="323"/>
      <c r="AJ606" s="323"/>
      <c r="AL606" s="307"/>
    </row>
    <row r="607" spans="3:38" ht="13.5" customHeight="1">
      <c r="C607" s="491" t="s">
        <v>356</v>
      </c>
      <c r="D607" s="491" t="s">
        <v>291</v>
      </c>
      <c r="E607" s="533" t="s">
        <v>35</v>
      </c>
      <c r="F607" s="313">
        <v>1</v>
      </c>
      <c r="G607" s="39"/>
      <c r="H607" s="39"/>
      <c r="I607" s="40"/>
      <c r="M607" s="311"/>
      <c r="N607" s="311"/>
      <c r="O607" s="312"/>
      <c r="P607" s="313"/>
      <c r="AE607" s="323"/>
      <c r="AF607" s="323"/>
      <c r="AG607" s="323"/>
      <c r="AH607" s="323"/>
      <c r="AI607" s="323"/>
      <c r="AJ607" s="323"/>
      <c r="AL607" s="307"/>
    </row>
    <row r="608" spans="3:38" ht="13.5" customHeight="1">
      <c r="C608" s="491" t="s">
        <v>555</v>
      </c>
      <c r="D608" s="491" t="s">
        <v>291</v>
      </c>
      <c r="E608" s="533" t="s">
        <v>35</v>
      </c>
      <c r="F608" s="313">
        <v>1</v>
      </c>
      <c r="G608" s="39"/>
      <c r="H608" s="39"/>
      <c r="I608" s="40"/>
      <c r="M608" s="311"/>
      <c r="N608" s="311"/>
      <c r="O608" s="312"/>
      <c r="P608" s="313"/>
      <c r="AE608" s="323"/>
      <c r="AF608" s="323"/>
      <c r="AG608" s="323"/>
      <c r="AH608" s="323"/>
      <c r="AI608" s="323"/>
      <c r="AJ608" s="323"/>
      <c r="AL608" s="307"/>
    </row>
    <row r="609" spans="3:38" ht="13.5" customHeight="1">
      <c r="C609" s="491" t="s">
        <v>1495</v>
      </c>
      <c r="D609" s="491" t="s">
        <v>291</v>
      </c>
      <c r="E609" s="533" t="s">
        <v>35</v>
      </c>
      <c r="F609" s="313">
        <v>1</v>
      </c>
      <c r="G609" s="39"/>
      <c r="H609" s="39"/>
      <c r="I609" s="40"/>
      <c r="M609" s="311"/>
      <c r="N609" s="311"/>
      <c r="O609" s="312"/>
      <c r="P609" s="313"/>
      <c r="AE609" s="323"/>
      <c r="AF609" s="323"/>
      <c r="AG609" s="323"/>
      <c r="AH609" s="323"/>
      <c r="AI609" s="323"/>
      <c r="AJ609" s="323"/>
      <c r="AL609" s="307"/>
    </row>
    <row r="610" spans="3:38" ht="13.5" customHeight="1">
      <c r="C610" s="594" t="s">
        <v>489</v>
      </c>
      <c r="D610" s="594" t="s">
        <v>291</v>
      </c>
      <c r="E610" s="658" t="s">
        <v>40</v>
      </c>
      <c r="F610" s="313">
        <v>1</v>
      </c>
      <c r="G610" s="39"/>
      <c r="H610" s="39"/>
      <c r="I610" s="40"/>
      <c r="M610" s="311"/>
      <c r="N610" s="311"/>
      <c r="O610" s="312"/>
      <c r="P610" s="313"/>
      <c r="AE610" s="323"/>
      <c r="AF610" s="323"/>
      <c r="AG610" s="323"/>
      <c r="AH610" s="323"/>
      <c r="AI610" s="323"/>
      <c r="AJ610" s="323"/>
      <c r="AL610" s="307"/>
    </row>
    <row r="611" spans="3:38" ht="13.5" customHeight="1">
      <c r="C611" s="594" t="s">
        <v>267</v>
      </c>
      <c r="D611" s="594" t="s">
        <v>291</v>
      </c>
      <c r="E611" s="658" t="s">
        <v>40</v>
      </c>
      <c r="F611" s="313">
        <v>1</v>
      </c>
      <c r="G611" s="39"/>
      <c r="H611" s="39"/>
      <c r="I611" s="40"/>
      <c r="M611" s="311"/>
      <c r="N611" s="311"/>
      <c r="O611" s="312"/>
      <c r="P611" s="313"/>
      <c r="AE611" s="323"/>
      <c r="AF611" s="323"/>
      <c r="AG611" s="323"/>
      <c r="AH611" s="323"/>
      <c r="AI611" s="323"/>
      <c r="AJ611" s="323"/>
      <c r="AL611" s="307"/>
    </row>
    <row r="612" spans="3:38" ht="13.5" customHeight="1">
      <c r="C612" s="492" t="s">
        <v>512</v>
      </c>
      <c r="D612" s="492" t="s">
        <v>1210</v>
      </c>
      <c r="E612" s="534" t="s">
        <v>35</v>
      </c>
      <c r="F612" s="313">
        <v>1</v>
      </c>
      <c r="G612" s="39"/>
      <c r="H612" s="39"/>
      <c r="I612" s="40"/>
      <c r="M612" s="311"/>
      <c r="N612" s="311"/>
      <c r="O612" s="312"/>
      <c r="P612" s="313"/>
      <c r="AE612" s="323"/>
      <c r="AF612" s="323"/>
      <c r="AG612" s="323"/>
      <c r="AH612" s="323"/>
      <c r="AI612" s="323"/>
      <c r="AJ612" s="323"/>
      <c r="AL612" s="307"/>
    </row>
    <row r="613" spans="3:38" ht="13.5" customHeight="1">
      <c r="C613" s="492" t="s">
        <v>556</v>
      </c>
      <c r="D613" s="492" t="s">
        <v>1210</v>
      </c>
      <c r="E613" s="534" t="s">
        <v>40</v>
      </c>
      <c r="F613" s="313">
        <v>1</v>
      </c>
      <c r="G613" s="39"/>
      <c r="H613" s="39"/>
      <c r="I613" s="40"/>
      <c r="M613" s="311"/>
      <c r="N613" s="311"/>
      <c r="O613" s="312"/>
      <c r="P613" s="313"/>
      <c r="AE613" s="323"/>
      <c r="AF613" s="323"/>
      <c r="AG613" s="323"/>
      <c r="AH613" s="323"/>
      <c r="AI613" s="323"/>
      <c r="AJ613" s="323"/>
      <c r="AL613" s="307"/>
    </row>
    <row r="614" spans="3:38" ht="13.5" customHeight="1">
      <c r="C614" s="492" t="s">
        <v>557</v>
      </c>
      <c r="D614" s="492" t="s">
        <v>1210</v>
      </c>
      <c r="E614" s="534" t="s">
        <v>35</v>
      </c>
      <c r="F614" s="313">
        <v>1</v>
      </c>
      <c r="G614" s="39"/>
      <c r="H614" s="39"/>
      <c r="I614" s="40"/>
      <c r="M614" s="311"/>
      <c r="N614" s="311"/>
      <c r="O614" s="312"/>
      <c r="P614" s="313"/>
      <c r="AE614" s="323"/>
      <c r="AF614" s="323"/>
      <c r="AG614" s="323"/>
      <c r="AH614" s="323"/>
      <c r="AI614" s="323"/>
      <c r="AJ614" s="323"/>
      <c r="AL614" s="307"/>
    </row>
    <row r="615" spans="3:38" ht="13.5" customHeight="1">
      <c r="C615" s="492" t="s">
        <v>558</v>
      </c>
      <c r="D615" s="492" t="s">
        <v>1210</v>
      </c>
      <c r="E615" s="534" t="s">
        <v>40</v>
      </c>
      <c r="F615" s="313">
        <v>1</v>
      </c>
      <c r="G615" s="39"/>
      <c r="H615" s="39"/>
      <c r="I615" s="40"/>
      <c r="M615" s="311"/>
      <c r="N615" s="311"/>
      <c r="O615" s="312"/>
      <c r="P615" s="313"/>
      <c r="AE615" s="323"/>
      <c r="AF615" s="323"/>
      <c r="AG615" s="323"/>
      <c r="AH615" s="323"/>
      <c r="AI615" s="323"/>
      <c r="AJ615" s="323"/>
      <c r="AL615" s="307"/>
    </row>
    <row r="616" spans="3:38" ht="13.5" customHeight="1">
      <c r="C616" s="492" t="s">
        <v>1472</v>
      </c>
      <c r="D616" s="492" t="s">
        <v>1210</v>
      </c>
      <c r="E616" s="534" t="s">
        <v>35</v>
      </c>
      <c r="F616" s="313">
        <v>1</v>
      </c>
      <c r="G616" s="39"/>
      <c r="H616" s="39"/>
      <c r="I616" s="40"/>
      <c r="M616" s="311"/>
      <c r="N616" s="311"/>
      <c r="O616" s="312"/>
      <c r="P616" s="313"/>
      <c r="AE616" s="323"/>
      <c r="AF616" s="323"/>
      <c r="AG616" s="323"/>
      <c r="AH616" s="323"/>
      <c r="AI616" s="323"/>
      <c r="AJ616" s="323"/>
      <c r="AL616" s="307"/>
    </row>
    <row r="617" spans="3:38" ht="13.5" customHeight="1">
      <c r="C617" s="492" t="s">
        <v>559</v>
      </c>
      <c r="D617" s="492" t="s">
        <v>1210</v>
      </c>
      <c r="E617" s="534" t="s">
        <v>35</v>
      </c>
      <c r="F617" s="313">
        <v>1</v>
      </c>
      <c r="G617" s="39"/>
      <c r="H617" s="39"/>
      <c r="I617" s="40"/>
      <c r="M617" s="311"/>
      <c r="N617" s="311"/>
      <c r="O617" s="312"/>
      <c r="P617" s="313"/>
      <c r="AE617" s="323"/>
      <c r="AF617" s="323"/>
      <c r="AG617" s="323"/>
      <c r="AH617" s="323"/>
      <c r="AI617" s="323"/>
      <c r="AJ617" s="323"/>
      <c r="AL617" s="307"/>
    </row>
    <row r="618" spans="3:38" ht="13.5" customHeight="1">
      <c r="C618" s="593" t="s">
        <v>1496</v>
      </c>
      <c r="D618" s="593" t="s">
        <v>1210</v>
      </c>
      <c r="E618" s="657" t="s">
        <v>40</v>
      </c>
      <c r="F618" s="313">
        <v>1</v>
      </c>
      <c r="G618" s="39"/>
      <c r="H618" s="39"/>
      <c r="I618" s="40"/>
      <c r="M618" s="314"/>
      <c r="N618" s="314"/>
      <c r="O618" s="312"/>
      <c r="P618" s="313"/>
      <c r="AE618" s="323"/>
      <c r="AF618" s="323"/>
      <c r="AG618" s="323"/>
      <c r="AH618" s="323"/>
      <c r="AI618" s="323"/>
      <c r="AJ618" s="323"/>
      <c r="AL618" s="307"/>
    </row>
    <row r="619" spans="3:38" ht="13.5" customHeight="1">
      <c r="C619" s="593" t="s">
        <v>1497</v>
      </c>
      <c r="D619" s="593" t="s">
        <v>1210</v>
      </c>
      <c r="E619" s="657" t="s">
        <v>35</v>
      </c>
      <c r="F619" s="313">
        <v>1</v>
      </c>
      <c r="G619" s="39"/>
      <c r="H619" s="39"/>
      <c r="I619" s="40"/>
      <c r="M619" s="311"/>
      <c r="N619" s="311"/>
      <c r="O619" s="312"/>
      <c r="P619" s="313"/>
      <c r="AE619" s="323"/>
      <c r="AF619" s="323"/>
      <c r="AG619" s="323"/>
      <c r="AH619" s="323"/>
      <c r="AI619" s="323"/>
      <c r="AJ619" s="323"/>
      <c r="AL619" s="307"/>
    </row>
    <row r="620" spans="3:38" ht="13.5" customHeight="1">
      <c r="C620" s="592" t="s">
        <v>1471</v>
      </c>
      <c r="D620" s="592" t="s">
        <v>1210</v>
      </c>
      <c r="E620" s="656" t="s">
        <v>35</v>
      </c>
      <c r="F620" s="313">
        <v>1</v>
      </c>
      <c r="G620" s="39"/>
      <c r="H620" s="39"/>
      <c r="I620" s="40"/>
      <c r="M620" s="311"/>
      <c r="N620" s="311"/>
      <c r="O620" s="312"/>
      <c r="P620" s="313"/>
      <c r="AE620" s="323"/>
      <c r="AF620" s="323"/>
      <c r="AG620" s="323"/>
      <c r="AH620" s="323"/>
      <c r="AI620" s="323"/>
      <c r="AJ620" s="323"/>
      <c r="AL620" s="307"/>
    </row>
    <row r="621" spans="3:38" ht="13.5" customHeight="1">
      <c r="C621" s="491" t="s">
        <v>560</v>
      </c>
      <c r="D621" s="491" t="s">
        <v>88</v>
      </c>
      <c r="E621" s="533" t="s">
        <v>35</v>
      </c>
      <c r="F621" s="313">
        <v>1</v>
      </c>
      <c r="G621" s="39"/>
      <c r="H621" s="39"/>
      <c r="I621" s="40"/>
      <c r="M621" s="311"/>
      <c r="N621" s="311"/>
      <c r="O621" s="312"/>
      <c r="P621" s="313"/>
      <c r="AE621" s="323"/>
      <c r="AF621" s="323"/>
      <c r="AG621" s="323"/>
      <c r="AH621" s="323"/>
      <c r="AI621" s="323"/>
      <c r="AJ621" s="323"/>
      <c r="AL621" s="307"/>
    </row>
    <row r="622" spans="3:38" ht="13.5" customHeight="1">
      <c r="C622" s="491" t="s">
        <v>561</v>
      </c>
      <c r="D622" s="491" t="s">
        <v>88</v>
      </c>
      <c r="E622" s="533" t="s">
        <v>35</v>
      </c>
      <c r="F622" s="313">
        <v>1</v>
      </c>
      <c r="G622" s="39"/>
      <c r="H622" s="39"/>
      <c r="I622" s="40"/>
      <c r="M622" s="311"/>
      <c r="N622" s="311"/>
      <c r="O622" s="312"/>
      <c r="P622" s="313"/>
      <c r="AE622" s="323"/>
      <c r="AF622" s="323"/>
      <c r="AG622" s="323"/>
      <c r="AH622" s="323"/>
      <c r="AI622" s="323"/>
      <c r="AJ622" s="323"/>
      <c r="AL622" s="307"/>
    </row>
    <row r="623" spans="3:38" ht="13.5" customHeight="1">
      <c r="C623" s="491" t="s">
        <v>562</v>
      </c>
      <c r="D623" s="491" t="s">
        <v>88</v>
      </c>
      <c r="E623" s="533" t="s">
        <v>35</v>
      </c>
      <c r="F623" s="313">
        <v>1</v>
      </c>
      <c r="G623" s="39"/>
      <c r="H623" s="39"/>
      <c r="I623" s="40"/>
      <c r="M623" s="311"/>
      <c r="N623" s="311"/>
      <c r="O623" s="312"/>
      <c r="P623" s="313"/>
      <c r="AE623" s="323"/>
      <c r="AF623" s="323"/>
      <c r="AG623" s="323"/>
      <c r="AH623" s="323"/>
      <c r="AI623" s="323"/>
      <c r="AJ623" s="323"/>
      <c r="AL623" s="307"/>
    </row>
    <row r="624" spans="3:38" ht="13.5" customHeight="1">
      <c r="C624" s="491" t="s">
        <v>563</v>
      </c>
      <c r="D624" s="491" t="s">
        <v>88</v>
      </c>
      <c r="E624" s="533" t="s">
        <v>35</v>
      </c>
      <c r="F624" s="313">
        <v>1</v>
      </c>
      <c r="G624" s="39"/>
      <c r="H624" s="39"/>
      <c r="I624" s="40"/>
      <c r="M624" s="311"/>
      <c r="N624" s="311"/>
      <c r="O624" s="312"/>
      <c r="P624" s="313"/>
      <c r="AE624" s="323"/>
      <c r="AF624" s="323"/>
      <c r="AG624" s="323"/>
      <c r="AH624" s="323"/>
      <c r="AI624" s="323"/>
      <c r="AJ624" s="323"/>
      <c r="AL624" s="307"/>
    </row>
    <row r="625" spans="3:38" ht="13.5" customHeight="1">
      <c r="C625" s="491" t="s">
        <v>564</v>
      </c>
      <c r="D625" s="491" t="s">
        <v>88</v>
      </c>
      <c r="E625" s="533" t="s">
        <v>35</v>
      </c>
      <c r="F625" s="313">
        <v>1</v>
      </c>
      <c r="G625" s="39"/>
      <c r="H625" s="39"/>
      <c r="I625" s="40"/>
      <c r="M625" s="311"/>
      <c r="N625" s="311"/>
      <c r="O625" s="312"/>
      <c r="P625" s="313"/>
      <c r="AE625" s="323"/>
      <c r="AF625" s="323"/>
      <c r="AG625" s="323"/>
      <c r="AH625" s="323"/>
      <c r="AI625" s="323"/>
      <c r="AJ625" s="323"/>
      <c r="AL625" s="307"/>
    </row>
    <row r="626" spans="3:38" ht="13.5" customHeight="1">
      <c r="C626" s="491" t="s">
        <v>565</v>
      </c>
      <c r="D626" s="491" t="s">
        <v>88</v>
      </c>
      <c r="E626" s="533" t="s">
        <v>35</v>
      </c>
      <c r="F626" s="313">
        <v>1</v>
      </c>
      <c r="G626" s="39"/>
      <c r="H626" s="39"/>
      <c r="I626" s="40"/>
      <c r="M626" s="311"/>
      <c r="N626" s="311"/>
      <c r="O626" s="312"/>
      <c r="P626" s="313"/>
      <c r="AE626" s="323"/>
      <c r="AF626" s="323"/>
      <c r="AG626" s="323"/>
      <c r="AH626" s="323"/>
      <c r="AI626" s="323"/>
      <c r="AJ626" s="323"/>
      <c r="AL626" s="307"/>
    </row>
    <row r="627" spans="3:38" ht="13.5" customHeight="1">
      <c r="C627" s="491" t="s">
        <v>566</v>
      </c>
      <c r="D627" s="491" t="s">
        <v>88</v>
      </c>
      <c r="E627" s="533" t="s">
        <v>35</v>
      </c>
      <c r="F627" s="313">
        <v>1</v>
      </c>
      <c r="G627" s="39"/>
      <c r="H627" s="39"/>
      <c r="I627" s="40"/>
      <c r="M627" s="311"/>
      <c r="N627" s="311"/>
      <c r="O627" s="312"/>
      <c r="P627" s="313"/>
      <c r="AE627" s="323"/>
      <c r="AF627" s="323"/>
      <c r="AG627" s="323"/>
      <c r="AH627" s="323"/>
      <c r="AI627" s="323"/>
      <c r="AJ627" s="323"/>
      <c r="AL627" s="307"/>
    </row>
    <row r="628" spans="3:38" ht="13.5" customHeight="1">
      <c r="C628" s="491" t="s">
        <v>567</v>
      </c>
      <c r="D628" s="491" t="s">
        <v>88</v>
      </c>
      <c r="E628" s="533" t="s">
        <v>40</v>
      </c>
      <c r="F628" s="313">
        <v>1</v>
      </c>
      <c r="G628" s="39"/>
      <c r="H628" s="39"/>
      <c r="I628" s="40"/>
      <c r="M628" s="311"/>
      <c r="N628" s="311"/>
      <c r="O628" s="312"/>
      <c r="P628" s="313"/>
      <c r="AE628" s="323"/>
      <c r="AF628" s="323"/>
      <c r="AG628" s="323"/>
      <c r="AH628" s="323"/>
      <c r="AI628" s="323"/>
      <c r="AJ628" s="323"/>
      <c r="AL628" s="307"/>
    </row>
    <row r="629" spans="3:38" ht="13.5" customHeight="1">
      <c r="C629" s="491" t="s">
        <v>569</v>
      </c>
      <c r="D629" s="491" t="s">
        <v>88</v>
      </c>
      <c r="E629" s="533" t="s">
        <v>35</v>
      </c>
      <c r="F629" s="313">
        <v>1</v>
      </c>
      <c r="G629" s="39"/>
      <c r="H629" s="39"/>
      <c r="I629" s="40"/>
      <c r="M629" s="311"/>
      <c r="N629" s="311"/>
      <c r="O629" s="312"/>
      <c r="P629" s="313"/>
      <c r="AE629" s="323"/>
      <c r="AF629" s="323"/>
      <c r="AG629" s="323"/>
      <c r="AH629" s="323"/>
      <c r="AI629" s="323"/>
      <c r="AJ629" s="323"/>
      <c r="AL629" s="307"/>
    </row>
    <row r="630" spans="3:38" ht="13.5" customHeight="1">
      <c r="C630" s="491" t="s">
        <v>570</v>
      </c>
      <c r="D630" s="491" t="s">
        <v>88</v>
      </c>
      <c r="E630" s="533" t="s">
        <v>40</v>
      </c>
      <c r="F630" s="313">
        <v>1</v>
      </c>
      <c r="G630" s="39"/>
      <c r="H630" s="39"/>
      <c r="I630" s="40"/>
      <c r="M630" s="311"/>
      <c r="N630" s="311"/>
      <c r="O630" s="312"/>
      <c r="P630" s="313"/>
      <c r="AE630" s="323"/>
      <c r="AF630" s="323"/>
      <c r="AG630" s="323"/>
      <c r="AH630" s="323"/>
      <c r="AI630" s="323"/>
      <c r="AJ630" s="323"/>
      <c r="AL630" s="307"/>
    </row>
    <row r="631" spans="3:38" ht="13.5" customHeight="1">
      <c r="C631" s="491" t="s">
        <v>137</v>
      </c>
      <c r="D631" s="491" t="s">
        <v>88</v>
      </c>
      <c r="E631" s="533" t="s">
        <v>40</v>
      </c>
      <c r="F631" s="313">
        <v>1</v>
      </c>
      <c r="G631" s="39"/>
      <c r="H631" s="39"/>
      <c r="I631" s="40"/>
      <c r="M631" s="311"/>
      <c r="N631" s="311"/>
      <c r="O631" s="312"/>
      <c r="P631" s="313"/>
      <c r="AE631" s="323"/>
      <c r="AF631" s="323"/>
      <c r="AG631" s="323"/>
      <c r="AH631" s="323"/>
      <c r="AI631" s="323"/>
      <c r="AJ631" s="323"/>
      <c r="AL631" s="307"/>
    </row>
    <row r="632" spans="3:38" ht="13.5" customHeight="1">
      <c r="C632" s="491" t="s">
        <v>571</v>
      </c>
      <c r="D632" s="491" t="s">
        <v>88</v>
      </c>
      <c r="E632" s="533" t="s">
        <v>35</v>
      </c>
      <c r="F632" s="313">
        <v>1</v>
      </c>
      <c r="G632" s="39"/>
      <c r="H632" s="39"/>
      <c r="I632" s="40"/>
      <c r="M632" s="311"/>
      <c r="N632" s="311"/>
      <c r="O632" s="312"/>
      <c r="P632" s="313"/>
      <c r="AE632" s="323"/>
      <c r="AF632" s="323"/>
      <c r="AG632" s="323"/>
      <c r="AH632" s="323"/>
      <c r="AI632" s="323"/>
      <c r="AJ632" s="323"/>
      <c r="AL632" s="307"/>
    </row>
    <row r="633" spans="3:38" ht="13.5" customHeight="1">
      <c r="C633" s="491" t="s">
        <v>117</v>
      </c>
      <c r="D633" s="491" t="s">
        <v>88</v>
      </c>
      <c r="E633" s="533" t="s">
        <v>35</v>
      </c>
      <c r="F633" s="313">
        <v>1</v>
      </c>
      <c r="G633" s="39"/>
      <c r="H633" s="39"/>
      <c r="I633" s="40"/>
      <c r="M633" s="311"/>
      <c r="N633" s="311"/>
      <c r="O633" s="312"/>
      <c r="P633" s="313"/>
      <c r="AE633" s="323"/>
      <c r="AF633" s="323"/>
      <c r="AG633" s="323"/>
      <c r="AH633" s="323"/>
      <c r="AI633" s="323"/>
      <c r="AJ633" s="323"/>
      <c r="AL633" s="307"/>
    </row>
    <row r="634" spans="3:38" ht="13.5" customHeight="1">
      <c r="C634" s="491" t="s">
        <v>97</v>
      </c>
      <c r="D634" s="491" t="s">
        <v>88</v>
      </c>
      <c r="E634" s="533" t="s">
        <v>40</v>
      </c>
      <c r="F634" s="313">
        <v>1</v>
      </c>
      <c r="G634" s="39"/>
      <c r="H634" s="39"/>
      <c r="I634" s="40"/>
      <c r="M634" s="311"/>
      <c r="N634" s="311"/>
      <c r="O634" s="312"/>
      <c r="P634" s="313"/>
      <c r="AE634" s="323"/>
      <c r="AF634" s="323"/>
      <c r="AG634" s="323"/>
      <c r="AH634" s="323"/>
      <c r="AI634" s="323"/>
      <c r="AJ634" s="323"/>
      <c r="AL634" s="307"/>
    </row>
    <row r="635" spans="3:38" ht="13.5" customHeight="1">
      <c r="C635" s="491" t="s">
        <v>572</v>
      </c>
      <c r="D635" s="491" t="s">
        <v>88</v>
      </c>
      <c r="E635" s="533" t="s">
        <v>35</v>
      </c>
      <c r="F635" s="313">
        <v>1</v>
      </c>
      <c r="G635" s="39"/>
      <c r="H635" s="39"/>
      <c r="I635" s="40"/>
      <c r="M635" s="311"/>
      <c r="N635" s="311"/>
      <c r="O635" s="312"/>
      <c r="P635" s="313"/>
      <c r="AE635" s="323"/>
      <c r="AF635" s="323"/>
      <c r="AG635" s="323"/>
      <c r="AH635" s="323"/>
      <c r="AI635" s="323"/>
      <c r="AJ635" s="323"/>
      <c r="AL635" s="307"/>
    </row>
    <row r="636" spans="3:38" ht="13.5" customHeight="1">
      <c r="C636" s="491" t="s">
        <v>573</v>
      </c>
      <c r="D636" s="491" t="s">
        <v>88</v>
      </c>
      <c r="E636" s="533" t="s">
        <v>35</v>
      </c>
      <c r="F636" s="313">
        <v>1</v>
      </c>
      <c r="G636" s="39"/>
      <c r="H636" s="39"/>
      <c r="I636" s="40"/>
      <c r="M636" s="311"/>
      <c r="N636" s="311"/>
      <c r="O636" s="312"/>
      <c r="P636" s="313"/>
      <c r="AE636" s="323"/>
      <c r="AF636" s="323"/>
      <c r="AG636" s="323"/>
      <c r="AH636" s="323"/>
      <c r="AI636" s="323"/>
      <c r="AJ636" s="323"/>
      <c r="AL636" s="307"/>
    </row>
    <row r="637" spans="3:38" ht="13.5" customHeight="1">
      <c r="C637" s="491" t="s">
        <v>125</v>
      </c>
      <c r="D637" s="491" t="s">
        <v>88</v>
      </c>
      <c r="E637" s="533" t="s">
        <v>35</v>
      </c>
      <c r="F637" s="313">
        <v>1</v>
      </c>
      <c r="G637" s="39"/>
      <c r="H637" s="39"/>
      <c r="I637" s="40"/>
      <c r="M637" s="311"/>
      <c r="N637" s="311"/>
      <c r="O637" s="312"/>
      <c r="P637" s="313"/>
      <c r="AE637" s="323"/>
      <c r="AF637" s="323"/>
      <c r="AG637" s="323"/>
      <c r="AH637" s="323"/>
      <c r="AI637" s="323"/>
      <c r="AJ637" s="323"/>
      <c r="AL637" s="307"/>
    </row>
    <row r="638" spans="3:38" ht="13.5" customHeight="1">
      <c r="C638" s="491" t="s">
        <v>574</v>
      </c>
      <c r="D638" s="491" t="s">
        <v>88</v>
      </c>
      <c r="E638" s="533" t="s">
        <v>40</v>
      </c>
      <c r="F638" s="313">
        <v>1</v>
      </c>
      <c r="G638" s="39"/>
      <c r="H638" s="39"/>
      <c r="I638" s="40"/>
      <c r="M638" s="311"/>
      <c r="N638" s="311"/>
      <c r="O638" s="312"/>
      <c r="P638" s="313"/>
      <c r="AE638" s="323"/>
      <c r="AF638" s="323"/>
      <c r="AG638" s="323"/>
      <c r="AH638" s="323"/>
      <c r="AI638" s="323"/>
      <c r="AJ638" s="323"/>
      <c r="AL638" s="307"/>
    </row>
    <row r="639" spans="3:38" ht="13.5" customHeight="1">
      <c r="C639" s="491" t="s">
        <v>575</v>
      </c>
      <c r="D639" s="491" t="s">
        <v>88</v>
      </c>
      <c r="E639" s="533" t="s">
        <v>40</v>
      </c>
      <c r="F639" s="313">
        <v>1</v>
      </c>
      <c r="G639" s="39"/>
      <c r="H639" s="39"/>
      <c r="I639" s="40"/>
      <c r="M639" s="311"/>
      <c r="N639" s="311"/>
      <c r="O639" s="312"/>
      <c r="P639" s="313"/>
      <c r="AE639" s="323"/>
      <c r="AF639" s="323"/>
      <c r="AG639" s="323"/>
      <c r="AH639" s="323"/>
      <c r="AI639" s="323"/>
      <c r="AJ639" s="323"/>
      <c r="AL639" s="307"/>
    </row>
    <row r="640" spans="3:38" ht="13.5" customHeight="1">
      <c r="C640" s="491" t="s">
        <v>576</v>
      </c>
      <c r="D640" s="491" t="s">
        <v>88</v>
      </c>
      <c r="E640" s="533" t="s">
        <v>37</v>
      </c>
      <c r="F640" s="313">
        <v>1</v>
      </c>
      <c r="G640" s="39"/>
      <c r="H640" s="39"/>
      <c r="I640" s="40"/>
      <c r="M640" s="311"/>
      <c r="N640" s="311"/>
      <c r="O640" s="312"/>
      <c r="P640" s="313"/>
      <c r="AE640" s="323"/>
      <c r="AF640" s="323"/>
      <c r="AG640" s="323"/>
      <c r="AH640" s="323"/>
      <c r="AI640" s="323"/>
      <c r="AJ640" s="323"/>
      <c r="AL640" s="307"/>
    </row>
    <row r="641" spans="3:38" ht="13.5" customHeight="1">
      <c r="C641" s="491" t="s">
        <v>1498</v>
      </c>
      <c r="D641" s="491" t="s">
        <v>88</v>
      </c>
      <c r="E641" s="533" t="s">
        <v>35</v>
      </c>
      <c r="F641" s="313">
        <v>1</v>
      </c>
      <c r="G641" s="39"/>
      <c r="H641" s="39"/>
      <c r="I641" s="40"/>
      <c r="M641" s="311"/>
      <c r="N641" s="311"/>
      <c r="O641" s="312"/>
      <c r="P641" s="313"/>
      <c r="AE641" s="323"/>
      <c r="AF641" s="323"/>
      <c r="AG641" s="323"/>
      <c r="AH641" s="323"/>
      <c r="AI641" s="323"/>
      <c r="AJ641" s="323"/>
      <c r="AL641" s="307"/>
    </row>
    <row r="642" spans="3:38" ht="13.5" customHeight="1">
      <c r="C642" s="491" t="s">
        <v>644</v>
      </c>
      <c r="D642" s="491" t="s">
        <v>88</v>
      </c>
      <c r="E642" s="533" t="s">
        <v>35</v>
      </c>
      <c r="F642" s="313">
        <v>1</v>
      </c>
      <c r="G642" s="39"/>
      <c r="H642" s="39"/>
      <c r="I642" s="40"/>
      <c r="M642" s="311"/>
      <c r="N642" s="311"/>
      <c r="O642" s="312"/>
      <c r="P642" s="313"/>
      <c r="AE642" s="323"/>
      <c r="AF642" s="323"/>
      <c r="AG642" s="323"/>
      <c r="AH642" s="323"/>
      <c r="AI642" s="323"/>
      <c r="AJ642" s="323"/>
      <c r="AL642" s="307"/>
    </row>
    <row r="643" spans="3:38" ht="13.5" customHeight="1">
      <c r="C643" s="491" t="s">
        <v>495</v>
      </c>
      <c r="D643" s="491" t="s">
        <v>88</v>
      </c>
      <c r="E643" s="533" t="s">
        <v>35</v>
      </c>
      <c r="F643" s="313">
        <v>1</v>
      </c>
      <c r="G643" s="39"/>
      <c r="H643" s="39"/>
      <c r="I643" s="40"/>
      <c r="M643" s="311"/>
      <c r="N643" s="311"/>
      <c r="O643" s="312"/>
      <c r="P643" s="313"/>
      <c r="AE643" s="323"/>
      <c r="AF643" s="323"/>
      <c r="AG643" s="323"/>
      <c r="AH643" s="323"/>
      <c r="AI643" s="323"/>
      <c r="AJ643" s="323"/>
      <c r="AL643" s="307"/>
    </row>
    <row r="644" spans="3:38" ht="13.5" customHeight="1">
      <c r="C644" s="491" t="s">
        <v>516</v>
      </c>
      <c r="D644" s="491" t="s">
        <v>88</v>
      </c>
      <c r="E644" s="533" t="s">
        <v>35</v>
      </c>
      <c r="F644" s="313">
        <v>1</v>
      </c>
      <c r="G644" s="39"/>
      <c r="H644" s="39"/>
      <c r="I644" s="40"/>
      <c r="M644" s="311"/>
      <c r="N644" s="311"/>
      <c r="O644" s="312"/>
      <c r="P644" s="313"/>
      <c r="AE644" s="323"/>
      <c r="AF644" s="323"/>
      <c r="AG644" s="323"/>
      <c r="AH644" s="323"/>
      <c r="AI644" s="323"/>
      <c r="AJ644" s="323"/>
      <c r="AL644" s="307"/>
    </row>
    <row r="645" spans="3:38" ht="13.5" customHeight="1">
      <c r="C645" s="492" t="s">
        <v>163</v>
      </c>
      <c r="D645" s="492" t="s">
        <v>164</v>
      </c>
      <c r="E645" s="534" t="s">
        <v>35</v>
      </c>
      <c r="F645" s="313">
        <v>1</v>
      </c>
      <c r="G645" s="39"/>
      <c r="H645" s="39"/>
      <c r="I645" s="40"/>
      <c r="M645" s="311"/>
      <c r="N645" s="311"/>
      <c r="O645" s="312"/>
      <c r="P645" s="313"/>
      <c r="AE645" s="323"/>
      <c r="AF645" s="323"/>
      <c r="AG645" s="323"/>
      <c r="AH645" s="323"/>
      <c r="AI645" s="323"/>
      <c r="AJ645" s="323"/>
      <c r="AL645" s="307"/>
    </row>
    <row r="646" spans="3:38" ht="13.5" customHeight="1">
      <c r="C646" s="492" t="s">
        <v>1499</v>
      </c>
      <c r="D646" s="492" t="s">
        <v>164</v>
      </c>
      <c r="E646" s="534" t="s">
        <v>35</v>
      </c>
      <c r="F646" s="313">
        <v>1</v>
      </c>
      <c r="G646" s="39"/>
      <c r="H646" s="39"/>
      <c r="I646" s="40"/>
      <c r="M646" s="311"/>
      <c r="N646" s="311"/>
      <c r="O646" s="312"/>
      <c r="P646" s="313"/>
      <c r="AE646" s="323"/>
      <c r="AF646" s="323"/>
      <c r="AG646" s="323"/>
      <c r="AH646" s="323"/>
      <c r="AI646" s="323"/>
      <c r="AJ646" s="323"/>
      <c r="AL646" s="307"/>
    </row>
    <row r="647" spans="3:38" ht="13.5" customHeight="1">
      <c r="C647" s="492" t="s">
        <v>276</v>
      </c>
      <c r="D647" s="492" t="s">
        <v>164</v>
      </c>
      <c r="E647" s="534" t="s">
        <v>35</v>
      </c>
      <c r="F647" s="313">
        <v>1</v>
      </c>
      <c r="G647" s="39"/>
      <c r="H647" s="39"/>
      <c r="I647" s="40"/>
      <c r="M647" s="311"/>
      <c r="N647" s="311"/>
      <c r="O647" s="312"/>
      <c r="P647" s="313"/>
      <c r="AE647" s="323"/>
      <c r="AF647" s="323"/>
      <c r="AG647" s="323"/>
      <c r="AH647" s="323"/>
      <c r="AI647" s="323"/>
      <c r="AJ647" s="323"/>
      <c r="AL647" s="307"/>
    </row>
    <row r="648" spans="3:38" ht="13.5" customHeight="1">
      <c r="C648" s="492" t="s">
        <v>577</v>
      </c>
      <c r="D648" s="492" t="s">
        <v>164</v>
      </c>
      <c r="E648" s="534" t="s">
        <v>40</v>
      </c>
      <c r="F648" s="313">
        <v>1</v>
      </c>
      <c r="G648" s="39"/>
      <c r="H648" s="39"/>
      <c r="I648" s="40"/>
      <c r="M648" s="311"/>
      <c r="N648" s="311"/>
      <c r="O648" s="312"/>
      <c r="P648" s="313"/>
      <c r="AE648" s="323"/>
      <c r="AF648" s="323"/>
      <c r="AG648" s="323"/>
      <c r="AH648" s="323"/>
      <c r="AI648" s="323"/>
      <c r="AJ648" s="323"/>
      <c r="AL648" s="307"/>
    </row>
    <row r="649" spans="3:38" ht="13.5" customHeight="1">
      <c r="C649" s="492" t="s">
        <v>416</v>
      </c>
      <c r="D649" s="492" t="s">
        <v>164</v>
      </c>
      <c r="E649" s="534" t="s">
        <v>35</v>
      </c>
      <c r="F649" s="313">
        <v>1</v>
      </c>
      <c r="G649" s="39"/>
      <c r="H649" s="39"/>
      <c r="I649" s="40"/>
      <c r="M649" s="311"/>
      <c r="N649" s="311"/>
      <c r="O649" s="312"/>
      <c r="P649" s="313"/>
      <c r="AE649" s="323"/>
      <c r="AF649" s="323"/>
      <c r="AG649" s="323"/>
      <c r="AH649" s="323"/>
      <c r="AI649" s="323"/>
      <c r="AJ649" s="323"/>
      <c r="AL649" s="307"/>
    </row>
    <row r="650" spans="3:38" ht="13.5" customHeight="1">
      <c r="C650" s="593" t="s">
        <v>1500</v>
      </c>
      <c r="D650" s="593" t="s">
        <v>164</v>
      </c>
      <c r="E650" s="534" t="s">
        <v>40</v>
      </c>
      <c r="F650" s="313">
        <v>1</v>
      </c>
      <c r="G650" s="39"/>
      <c r="H650" s="39"/>
      <c r="I650" s="40"/>
      <c r="M650" s="311"/>
      <c r="N650" s="311"/>
      <c r="O650" s="312"/>
      <c r="P650" s="313"/>
      <c r="AE650" s="323"/>
      <c r="AF650" s="323"/>
      <c r="AG650" s="323"/>
      <c r="AH650" s="323"/>
      <c r="AI650" s="323"/>
      <c r="AJ650" s="323"/>
      <c r="AL650" s="307"/>
    </row>
    <row r="651" spans="3:38" ht="13.5" customHeight="1">
      <c r="C651" s="491" t="s">
        <v>578</v>
      </c>
      <c r="D651" s="494" t="s">
        <v>83</v>
      </c>
      <c r="E651" s="533" t="s">
        <v>35</v>
      </c>
      <c r="F651" s="313">
        <v>1</v>
      </c>
      <c r="G651" s="39"/>
      <c r="H651" s="39"/>
      <c r="I651" s="40"/>
      <c r="M651" s="311"/>
      <c r="N651" s="311"/>
      <c r="O651" s="312"/>
      <c r="P651" s="313"/>
      <c r="AE651" s="323"/>
      <c r="AF651" s="323"/>
      <c r="AG651" s="323"/>
      <c r="AH651" s="323"/>
      <c r="AI651" s="323"/>
      <c r="AJ651" s="323"/>
      <c r="AL651" s="307"/>
    </row>
    <row r="652" spans="3:38" ht="13.5" customHeight="1">
      <c r="C652" s="491" t="s">
        <v>579</v>
      </c>
      <c r="D652" s="494" t="s">
        <v>83</v>
      </c>
      <c r="E652" s="533" t="s">
        <v>40</v>
      </c>
      <c r="F652" s="313">
        <v>1</v>
      </c>
      <c r="G652" s="39"/>
      <c r="H652" s="39"/>
      <c r="I652" s="40"/>
      <c r="M652" s="311"/>
      <c r="N652" s="311"/>
      <c r="O652" s="312"/>
      <c r="P652" s="313"/>
      <c r="AE652" s="323"/>
      <c r="AF652" s="323"/>
      <c r="AG652" s="323"/>
      <c r="AH652" s="323"/>
      <c r="AI652" s="323"/>
      <c r="AJ652" s="323"/>
      <c r="AL652" s="307"/>
    </row>
    <row r="653" spans="3:38" ht="13.5" customHeight="1">
      <c r="C653" s="491" t="s">
        <v>105</v>
      </c>
      <c r="D653" s="494" t="s">
        <v>83</v>
      </c>
      <c r="E653" s="533" t="s">
        <v>35</v>
      </c>
      <c r="F653" s="313">
        <v>1</v>
      </c>
      <c r="G653" s="39"/>
      <c r="H653" s="39"/>
      <c r="I653" s="40"/>
      <c r="M653" s="311"/>
      <c r="N653" s="311"/>
      <c r="O653" s="312"/>
      <c r="P653" s="313"/>
      <c r="AE653" s="323"/>
      <c r="AF653" s="323"/>
      <c r="AG653" s="323"/>
      <c r="AH653" s="323"/>
      <c r="AI653" s="323"/>
      <c r="AJ653" s="323"/>
      <c r="AL653" s="307"/>
    </row>
    <row r="654" spans="3:38" ht="13.5" customHeight="1">
      <c r="C654" s="491" t="s">
        <v>271</v>
      </c>
      <c r="D654" s="494" t="s">
        <v>83</v>
      </c>
      <c r="E654" s="533" t="s">
        <v>40</v>
      </c>
      <c r="F654" s="313">
        <v>1</v>
      </c>
      <c r="G654" s="39"/>
      <c r="H654" s="39"/>
      <c r="I654" s="40"/>
      <c r="M654" s="311"/>
      <c r="N654" s="311"/>
      <c r="O654" s="312"/>
      <c r="P654" s="313"/>
      <c r="AE654" s="323"/>
      <c r="AF654" s="323"/>
      <c r="AG654" s="323"/>
      <c r="AH654" s="323"/>
      <c r="AI654" s="323"/>
      <c r="AJ654" s="323"/>
      <c r="AL654" s="307"/>
    </row>
    <row r="655" spans="3:38" ht="13.5" customHeight="1">
      <c r="C655" s="491" t="s">
        <v>246</v>
      </c>
      <c r="D655" s="494" t="s">
        <v>83</v>
      </c>
      <c r="E655" s="533" t="s">
        <v>40</v>
      </c>
      <c r="F655" s="313">
        <v>1</v>
      </c>
      <c r="G655" s="39"/>
      <c r="H655" s="39"/>
      <c r="I655" s="40"/>
      <c r="M655" s="311"/>
      <c r="N655" s="311"/>
      <c r="O655" s="312"/>
      <c r="P655" s="313"/>
      <c r="AE655" s="323"/>
      <c r="AF655" s="323"/>
      <c r="AG655" s="323"/>
      <c r="AH655" s="323"/>
      <c r="AI655" s="323"/>
      <c r="AJ655" s="323"/>
      <c r="AL655" s="307"/>
    </row>
    <row r="656" spans="3:38" ht="13.5" customHeight="1">
      <c r="C656" s="491" t="s">
        <v>1395</v>
      </c>
      <c r="D656" s="494" t="s">
        <v>83</v>
      </c>
      <c r="E656" s="533" t="s">
        <v>40</v>
      </c>
      <c r="F656" s="313">
        <v>1</v>
      </c>
      <c r="G656" s="39"/>
      <c r="H656" s="39"/>
      <c r="I656" s="40"/>
      <c r="M656" s="311"/>
      <c r="N656" s="311"/>
      <c r="O656" s="312"/>
      <c r="P656" s="313"/>
      <c r="AE656" s="323"/>
      <c r="AF656" s="323"/>
      <c r="AG656" s="323"/>
      <c r="AH656" s="323"/>
      <c r="AI656" s="323"/>
      <c r="AJ656" s="323"/>
      <c r="AL656" s="307"/>
    </row>
    <row r="657" spans="3:38" ht="13.5" customHeight="1">
      <c r="C657" s="491" t="s">
        <v>580</v>
      </c>
      <c r="D657" s="494" t="s">
        <v>83</v>
      </c>
      <c r="E657" s="533" t="s">
        <v>35</v>
      </c>
      <c r="F657" s="313">
        <v>1</v>
      </c>
      <c r="G657" s="39"/>
      <c r="H657" s="39"/>
      <c r="I657" s="40"/>
      <c r="M657" s="311"/>
      <c r="N657" s="311"/>
      <c r="O657" s="312"/>
      <c r="P657" s="313"/>
      <c r="AE657" s="323"/>
      <c r="AF657" s="323"/>
      <c r="AG657" s="323"/>
      <c r="AH657" s="323"/>
      <c r="AI657" s="323"/>
      <c r="AJ657" s="323"/>
      <c r="AL657" s="307"/>
    </row>
    <row r="658" spans="3:38" ht="13.5" customHeight="1">
      <c r="C658" s="491" t="s">
        <v>405</v>
      </c>
      <c r="D658" s="494" t="s">
        <v>83</v>
      </c>
      <c r="E658" s="533" t="s">
        <v>40</v>
      </c>
      <c r="F658" s="313">
        <v>1</v>
      </c>
      <c r="G658" s="39"/>
      <c r="H658" s="39"/>
      <c r="I658" s="40"/>
      <c r="M658" s="311"/>
      <c r="N658" s="311"/>
      <c r="O658" s="312"/>
      <c r="P658" s="313"/>
      <c r="AE658" s="323"/>
      <c r="AF658" s="323"/>
      <c r="AG658" s="323"/>
      <c r="AH658" s="323"/>
      <c r="AI658" s="323"/>
      <c r="AJ658" s="323"/>
      <c r="AL658" s="307"/>
    </row>
    <row r="659" spans="3:38" ht="13.5" customHeight="1">
      <c r="C659" s="492" t="s">
        <v>581</v>
      </c>
      <c r="D659" s="492" t="s">
        <v>122</v>
      </c>
      <c r="E659" s="534" t="s">
        <v>35</v>
      </c>
      <c r="F659" s="313">
        <v>1</v>
      </c>
      <c r="G659" s="39"/>
      <c r="H659" s="39"/>
      <c r="I659" s="40"/>
      <c r="M659" s="311"/>
      <c r="N659" s="311"/>
      <c r="O659" s="312"/>
      <c r="P659" s="313"/>
      <c r="AE659" s="323"/>
      <c r="AF659" s="323"/>
      <c r="AG659" s="323"/>
      <c r="AH659" s="323"/>
      <c r="AI659" s="323"/>
      <c r="AJ659" s="323"/>
      <c r="AL659" s="307"/>
    </row>
    <row r="660" spans="3:38" ht="13.5" customHeight="1">
      <c r="C660" s="492" t="s">
        <v>582</v>
      </c>
      <c r="D660" s="492" t="s">
        <v>122</v>
      </c>
      <c r="E660" s="534" t="s">
        <v>35</v>
      </c>
      <c r="F660" s="313">
        <v>1</v>
      </c>
      <c r="G660" s="39"/>
      <c r="H660" s="39"/>
      <c r="I660" s="40"/>
      <c r="M660" s="311"/>
      <c r="N660" s="311"/>
      <c r="O660" s="312"/>
      <c r="P660" s="313"/>
      <c r="AE660" s="323"/>
      <c r="AF660" s="323"/>
      <c r="AG660" s="323"/>
      <c r="AH660" s="323"/>
      <c r="AI660" s="323"/>
      <c r="AJ660" s="323"/>
      <c r="AL660" s="307"/>
    </row>
    <row r="661" spans="3:38" ht="13.5" customHeight="1">
      <c r="C661" s="492" t="s">
        <v>583</v>
      </c>
      <c r="D661" s="492" t="s">
        <v>122</v>
      </c>
      <c r="E661" s="534" t="s">
        <v>35</v>
      </c>
      <c r="F661" s="313">
        <v>1</v>
      </c>
      <c r="G661" s="39"/>
      <c r="H661" s="39"/>
      <c r="I661" s="40"/>
      <c r="M661" s="311"/>
      <c r="N661" s="311"/>
      <c r="O661" s="312"/>
      <c r="P661" s="313"/>
      <c r="AE661" s="323"/>
      <c r="AF661" s="323"/>
      <c r="AG661" s="323"/>
      <c r="AH661" s="323"/>
      <c r="AI661" s="323"/>
      <c r="AJ661" s="323"/>
      <c r="AL661" s="307"/>
    </row>
    <row r="662" spans="3:38" ht="13.5" customHeight="1">
      <c r="C662" s="492" t="s">
        <v>121</v>
      </c>
      <c r="D662" s="492" t="s">
        <v>122</v>
      </c>
      <c r="E662" s="534" t="s">
        <v>35</v>
      </c>
      <c r="F662" s="313">
        <v>1</v>
      </c>
      <c r="G662" s="39"/>
      <c r="H662" s="39"/>
      <c r="I662" s="40"/>
      <c r="M662" s="311"/>
      <c r="N662" s="311"/>
      <c r="O662" s="312"/>
      <c r="P662" s="313"/>
      <c r="AE662" s="323"/>
      <c r="AF662" s="323"/>
      <c r="AG662" s="323"/>
      <c r="AH662" s="323"/>
      <c r="AI662" s="323"/>
      <c r="AJ662" s="323"/>
      <c r="AL662" s="307"/>
    </row>
    <row r="663" spans="3:38" ht="13.5" customHeight="1">
      <c r="C663" s="492" t="s">
        <v>584</v>
      </c>
      <c r="D663" s="492" t="s">
        <v>122</v>
      </c>
      <c r="E663" s="534" t="s">
        <v>35</v>
      </c>
      <c r="F663" s="313">
        <v>1</v>
      </c>
      <c r="G663" s="39"/>
      <c r="H663" s="39"/>
      <c r="I663" s="40"/>
      <c r="M663" s="311"/>
      <c r="N663" s="311"/>
      <c r="O663" s="312"/>
      <c r="P663" s="313"/>
      <c r="AE663" s="323"/>
      <c r="AF663" s="323"/>
      <c r="AG663" s="323"/>
      <c r="AH663" s="323"/>
      <c r="AI663" s="323"/>
      <c r="AJ663" s="323"/>
      <c r="AL663" s="307"/>
    </row>
    <row r="664" spans="3:38" ht="13.5" customHeight="1">
      <c r="C664" s="492" t="s">
        <v>585</v>
      </c>
      <c r="D664" s="492" t="s">
        <v>122</v>
      </c>
      <c r="E664" s="534" t="s">
        <v>35</v>
      </c>
      <c r="F664" s="313">
        <v>1</v>
      </c>
      <c r="G664" s="39"/>
      <c r="H664" s="39"/>
      <c r="I664" s="40"/>
      <c r="M664" s="311"/>
      <c r="N664" s="311"/>
      <c r="O664" s="312"/>
      <c r="P664" s="313"/>
      <c r="AE664" s="323"/>
      <c r="AF664" s="323"/>
      <c r="AG664" s="323"/>
      <c r="AH664" s="323"/>
      <c r="AI664" s="323"/>
      <c r="AJ664" s="323"/>
      <c r="AL664" s="307"/>
    </row>
    <row r="665" spans="3:38" ht="13.5" customHeight="1">
      <c r="C665" s="492" t="s">
        <v>586</v>
      </c>
      <c r="D665" s="492" t="s">
        <v>122</v>
      </c>
      <c r="E665" s="534" t="s">
        <v>40</v>
      </c>
      <c r="F665" s="313">
        <v>1</v>
      </c>
      <c r="G665" s="39"/>
      <c r="H665" s="39"/>
      <c r="I665" s="40"/>
      <c r="M665" s="311"/>
      <c r="N665" s="311"/>
      <c r="O665" s="312"/>
      <c r="P665" s="313"/>
      <c r="AE665" s="323"/>
      <c r="AF665" s="323"/>
      <c r="AG665" s="323"/>
      <c r="AH665" s="323"/>
      <c r="AI665" s="323"/>
      <c r="AJ665" s="323"/>
      <c r="AL665" s="307"/>
    </row>
    <row r="666" spans="3:38" ht="13.5" customHeight="1">
      <c r="C666" s="492" t="s">
        <v>334</v>
      </c>
      <c r="D666" s="492" t="s">
        <v>122</v>
      </c>
      <c r="E666" s="534" t="s">
        <v>35</v>
      </c>
      <c r="F666" s="313">
        <v>1</v>
      </c>
      <c r="G666" s="39"/>
      <c r="H666" s="39"/>
      <c r="I666" s="40"/>
      <c r="M666" s="311"/>
      <c r="N666" s="311"/>
      <c r="O666" s="312"/>
      <c r="P666" s="313"/>
      <c r="AE666" s="323"/>
      <c r="AF666" s="323"/>
      <c r="AG666" s="323"/>
      <c r="AH666" s="323"/>
      <c r="AI666" s="323"/>
      <c r="AJ666" s="323"/>
      <c r="AL666" s="307"/>
    </row>
    <row r="667" spans="3:38" ht="13.5" customHeight="1">
      <c r="C667" s="492" t="s">
        <v>587</v>
      </c>
      <c r="D667" s="492" t="s">
        <v>122</v>
      </c>
      <c r="E667" s="534" t="s">
        <v>35</v>
      </c>
      <c r="F667" s="313">
        <v>1</v>
      </c>
      <c r="G667" s="39"/>
      <c r="H667" s="39"/>
      <c r="I667" s="40"/>
      <c r="M667" s="311"/>
      <c r="N667" s="311"/>
      <c r="O667" s="312"/>
      <c r="P667" s="313"/>
      <c r="AE667" s="323"/>
      <c r="AF667" s="323"/>
      <c r="AG667" s="323"/>
      <c r="AH667" s="323"/>
      <c r="AI667" s="323"/>
      <c r="AJ667" s="323"/>
      <c r="AL667" s="307"/>
    </row>
    <row r="668" spans="3:38" ht="13.5" customHeight="1">
      <c r="C668" s="491" t="s">
        <v>588</v>
      </c>
      <c r="D668" s="491" t="s">
        <v>1211</v>
      </c>
      <c r="E668" s="533" t="s">
        <v>35</v>
      </c>
      <c r="F668" s="313">
        <v>1</v>
      </c>
      <c r="G668" s="39"/>
      <c r="H668" s="39"/>
      <c r="I668" s="40"/>
      <c r="M668" s="311"/>
      <c r="N668" s="311"/>
      <c r="O668" s="312"/>
      <c r="P668" s="313"/>
      <c r="AE668" s="323"/>
      <c r="AF668" s="323"/>
      <c r="AG668" s="323"/>
      <c r="AH668" s="323"/>
      <c r="AI668" s="323"/>
      <c r="AJ668" s="323"/>
      <c r="AL668" s="307"/>
    </row>
    <row r="669" spans="3:38" ht="13.5" customHeight="1">
      <c r="C669" s="491" t="s">
        <v>589</v>
      </c>
      <c r="D669" s="491" t="s">
        <v>1211</v>
      </c>
      <c r="E669" s="533" t="s">
        <v>35</v>
      </c>
      <c r="F669" s="313">
        <v>1</v>
      </c>
      <c r="G669" s="39"/>
      <c r="H669" s="39"/>
      <c r="I669" s="40"/>
      <c r="M669" s="311"/>
      <c r="N669" s="311"/>
      <c r="O669" s="312"/>
      <c r="P669" s="313"/>
      <c r="AE669" s="323"/>
      <c r="AF669" s="323"/>
      <c r="AG669" s="323"/>
      <c r="AH669" s="323"/>
      <c r="AI669" s="323"/>
      <c r="AJ669" s="323"/>
      <c r="AL669" s="307"/>
    </row>
    <row r="670" spans="3:38" ht="13.5" customHeight="1">
      <c r="C670" s="491" t="s">
        <v>590</v>
      </c>
      <c r="D670" s="491" t="s">
        <v>1211</v>
      </c>
      <c r="E670" s="533" t="s">
        <v>35</v>
      </c>
      <c r="F670" s="313">
        <v>1</v>
      </c>
      <c r="G670" s="39"/>
      <c r="H670" s="39"/>
      <c r="I670" s="40"/>
      <c r="M670" s="311"/>
      <c r="N670" s="311"/>
      <c r="O670" s="312"/>
      <c r="P670" s="313"/>
      <c r="AE670" s="323"/>
      <c r="AF670" s="323"/>
      <c r="AG670" s="323"/>
      <c r="AH670" s="323"/>
      <c r="AI670" s="323"/>
      <c r="AJ670" s="323"/>
      <c r="AL670" s="307"/>
    </row>
    <row r="671" spans="3:38" ht="13.5" customHeight="1">
      <c r="C671" s="491" t="s">
        <v>591</v>
      </c>
      <c r="D671" s="491" t="s">
        <v>1211</v>
      </c>
      <c r="E671" s="533" t="s">
        <v>35</v>
      </c>
      <c r="F671" s="313">
        <v>1</v>
      </c>
      <c r="G671" s="39"/>
      <c r="H671" s="39"/>
      <c r="I671" s="40"/>
      <c r="M671" s="311"/>
      <c r="N671" s="311"/>
      <c r="O671" s="312"/>
      <c r="P671" s="313"/>
      <c r="AE671" s="323"/>
      <c r="AF671" s="323"/>
      <c r="AG671" s="323"/>
      <c r="AH671" s="323"/>
      <c r="AI671" s="323"/>
      <c r="AJ671" s="323"/>
      <c r="AL671" s="307"/>
    </row>
    <row r="672" spans="3:38" ht="13.5" customHeight="1">
      <c r="C672" s="491" t="s">
        <v>592</v>
      </c>
      <c r="D672" s="491" t="s">
        <v>1211</v>
      </c>
      <c r="E672" s="533" t="s">
        <v>35</v>
      </c>
      <c r="F672" s="313">
        <v>1</v>
      </c>
      <c r="G672" s="39"/>
      <c r="H672" s="39"/>
      <c r="I672" s="40"/>
      <c r="M672" s="311"/>
      <c r="N672" s="311"/>
      <c r="O672" s="312"/>
      <c r="P672" s="313"/>
      <c r="AE672" s="323"/>
      <c r="AF672" s="323"/>
      <c r="AG672" s="323"/>
      <c r="AH672" s="323"/>
      <c r="AI672" s="323"/>
      <c r="AJ672" s="323"/>
      <c r="AL672" s="307"/>
    </row>
    <row r="673" spans="3:38" ht="13.5" customHeight="1">
      <c r="C673" s="491" t="s">
        <v>593</v>
      </c>
      <c r="D673" s="491" t="s">
        <v>1211</v>
      </c>
      <c r="E673" s="533" t="s">
        <v>35</v>
      </c>
      <c r="F673" s="313">
        <v>1</v>
      </c>
      <c r="G673" s="39"/>
      <c r="H673" s="39"/>
      <c r="I673" s="40"/>
      <c r="M673" s="311"/>
      <c r="N673" s="311"/>
      <c r="O673" s="312"/>
      <c r="P673" s="313"/>
      <c r="AE673" s="323"/>
      <c r="AF673" s="323"/>
      <c r="AG673" s="323"/>
      <c r="AH673" s="323"/>
      <c r="AI673" s="323"/>
      <c r="AJ673" s="323"/>
      <c r="AL673" s="307"/>
    </row>
    <row r="674" spans="3:38" ht="13.5" customHeight="1">
      <c r="C674" s="492" t="s">
        <v>348</v>
      </c>
      <c r="D674" s="536" t="s">
        <v>57</v>
      </c>
      <c r="E674" s="534" t="s">
        <v>35</v>
      </c>
      <c r="F674" s="313">
        <v>1</v>
      </c>
      <c r="G674" s="39"/>
      <c r="H674" s="39"/>
      <c r="I674" s="40"/>
      <c r="M674" s="311"/>
      <c r="N674" s="311"/>
      <c r="O674" s="312"/>
      <c r="P674" s="313"/>
      <c r="AE674" s="323"/>
      <c r="AF674" s="323"/>
      <c r="AG674" s="323"/>
      <c r="AH674" s="323"/>
      <c r="AI674" s="323"/>
      <c r="AJ674" s="323"/>
      <c r="AL674" s="307"/>
    </row>
    <row r="675" spans="3:38" ht="13.5" customHeight="1">
      <c r="C675" s="492" t="s">
        <v>503</v>
      </c>
      <c r="D675" s="536" t="s">
        <v>57</v>
      </c>
      <c r="E675" s="534" t="s">
        <v>35</v>
      </c>
      <c r="F675" s="313">
        <v>1</v>
      </c>
      <c r="G675" s="39"/>
      <c r="H675" s="39"/>
      <c r="I675" s="40"/>
      <c r="M675" s="311"/>
      <c r="N675" s="311"/>
      <c r="O675" s="312"/>
      <c r="P675" s="313"/>
      <c r="AE675" s="323"/>
      <c r="AF675" s="323"/>
      <c r="AG675" s="323"/>
      <c r="AH675" s="323"/>
      <c r="AI675" s="323"/>
      <c r="AJ675" s="323"/>
      <c r="AL675" s="307"/>
    </row>
    <row r="676" spans="3:38" ht="13.5" customHeight="1">
      <c r="C676" s="492" t="s">
        <v>295</v>
      </c>
      <c r="D676" s="536" t="s">
        <v>57</v>
      </c>
      <c r="E676" s="534" t="s">
        <v>35</v>
      </c>
      <c r="F676" s="313">
        <v>1</v>
      </c>
      <c r="G676" s="39"/>
      <c r="H676" s="39"/>
      <c r="I676" s="40"/>
      <c r="M676" s="311"/>
      <c r="N676" s="311"/>
      <c r="O676" s="312"/>
      <c r="P676" s="313"/>
      <c r="AE676" s="323"/>
      <c r="AF676" s="323"/>
      <c r="AG676" s="323"/>
      <c r="AH676" s="323"/>
      <c r="AI676" s="323"/>
      <c r="AJ676" s="323"/>
      <c r="AL676" s="307"/>
    </row>
    <row r="677" spans="3:38" ht="13.5" customHeight="1">
      <c r="C677" s="492" t="s">
        <v>594</v>
      </c>
      <c r="D677" s="536" t="s">
        <v>57</v>
      </c>
      <c r="E677" s="534" t="s">
        <v>40</v>
      </c>
      <c r="F677" s="313">
        <v>1</v>
      </c>
      <c r="G677" s="39"/>
      <c r="H677" s="39"/>
      <c r="I677" s="40"/>
      <c r="M677" s="311"/>
      <c r="N677" s="311"/>
      <c r="O677" s="312"/>
      <c r="P677" s="313"/>
      <c r="AE677" s="323"/>
      <c r="AF677" s="323"/>
      <c r="AG677" s="323"/>
      <c r="AH677" s="323"/>
      <c r="AI677" s="323"/>
      <c r="AJ677" s="323"/>
      <c r="AL677" s="307"/>
    </row>
    <row r="678" spans="3:38" ht="13.5" customHeight="1">
      <c r="C678" s="492" t="s">
        <v>595</v>
      </c>
      <c r="D678" s="536" t="s">
        <v>57</v>
      </c>
      <c r="E678" s="534" t="s">
        <v>35</v>
      </c>
      <c r="F678" s="313">
        <v>1</v>
      </c>
      <c r="G678" s="39"/>
      <c r="H678" s="39"/>
      <c r="I678" s="40"/>
      <c r="M678" s="311"/>
      <c r="N678" s="311"/>
      <c r="O678" s="312"/>
      <c r="P678" s="313"/>
      <c r="AE678" s="323"/>
      <c r="AF678" s="323"/>
      <c r="AG678" s="323"/>
      <c r="AH678" s="323"/>
      <c r="AI678" s="323"/>
      <c r="AJ678" s="323"/>
      <c r="AL678" s="307"/>
    </row>
    <row r="679" spans="3:38" ht="13.5" customHeight="1">
      <c r="C679" s="492" t="s">
        <v>596</v>
      </c>
      <c r="D679" s="536" t="s">
        <v>57</v>
      </c>
      <c r="E679" s="534" t="s">
        <v>35</v>
      </c>
      <c r="F679" s="313">
        <v>1</v>
      </c>
      <c r="G679" s="39"/>
      <c r="H679" s="39"/>
      <c r="I679" s="40"/>
      <c r="M679" s="311"/>
      <c r="N679" s="311"/>
      <c r="O679" s="312"/>
      <c r="P679" s="313"/>
      <c r="AE679" s="323"/>
      <c r="AF679" s="323"/>
      <c r="AG679" s="323"/>
      <c r="AH679" s="323"/>
      <c r="AI679" s="323"/>
      <c r="AJ679" s="323"/>
      <c r="AL679" s="307"/>
    </row>
    <row r="680" spans="3:38" ht="13.5" customHeight="1">
      <c r="C680" s="492" t="s">
        <v>597</v>
      </c>
      <c r="D680" s="536" t="s">
        <v>57</v>
      </c>
      <c r="E680" s="534" t="s">
        <v>40</v>
      </c>
      <c r="F680" s="313">
        <v>1</v>
      </c>
      <c r="G680" s="39"/>
      <c r="H680" s="39"/>
      <c r="I680" s="40"/>
      <c r="M680" s="311"/>
      <c r="N680" s="311"/>
      <c r="O680" s="312"/>
      <c r="P680" s="313"/>
      <c r="AE680" s="323"/>
      <c r="AF680" s="323"/>
      <c r="AG680" s="323"/>
      <c r="AH680" s="323"/>
      <c r="AI680" s="323"/>
      <c r="AJ680" s="323"/>
      <c r="AL680" s="307"/>
    </row>
    <row r="681" spans="3:38" ht="13.5" customHeight="1">
      <c r="C681" s="492" t="s">
        <v>1501</v>
      </c>
      <c r="D681" s="536" t="s">
        <v>57</v>
      </c>
      <c r="E681" s="534" t="s">
        <v>35</v>
      </c>
      <c r="F681" s="313">
        <v>1</v>
      </c>
      <c r="G681" s="39"/>
      <c r="H681" s="39"/>
      <c r="I681" s="40"/>
      <c r="M681" s="311"/>
      <c r="N681" s="311"/>
      <c r="O681" s="312"/>
      <c r="P681" s="313"/>
      <c r="AE681" s="323"/>
      <c r="AF681" s="323"/>
      <c r="AG681" s="323"/>
      <c r="AH681" s="323"/>
      <c r="AI681" s="323"/>
      <c r="AJ681" s="323"/>
      <c r="AL681" s="307"/>
    </row>
    <row r="682" spans="3:38" ht="13.5" customHeight="1">
      <c r="C682" s="492" t="s">
        <v>390</v>
      </c>
      <c r="D682" s="536" t="s">
        <v>57</v>
      </c>
      <c r="E682" s="534" t="s">
        <v>35</v>
      </c>
      <c r="F682" s="313">
        <v>1</v>
      </c>
      <c r="G682" s="39"/>
      <c r="H682" s="39"/>
      <c r="I682" s="40"/>
      <c r="M682" s="311"/>
      <c r="N682" s="311"/>
      <c r="O682" s="312"/>
      <c r="P682" s="313"/>
      <c r="AE682" s="323"/>
      <c r="AF682" s="323"/>
      <c r="AG682" s="323"/>
      <c r="AH682" s="323"/>
      <c r="AI682" s="323"/>
      <c r="AJ682" s="323"/>
      <c r="AL682" s="307"/>
    </row>
    <row r="683" spans="3:38" ht="13.5" customHeight="1">
      <c r="C683" s="492" t="s">
        <v>379</v>
      </c>
      <c r="D683" s="536" t="s">
        <v>57</v>
      </c>
      <c r="E683" s="534" t="s">
        <v>35</v>
      </c>
      <c r="F683" s="313">
        <v>1</v>
      </c>
      <c r="G683" s="39"/>
      <c r="H683" s="39"/>
      <c r="I683" s="40"/>
      <c r="M683" s="311"/>
      <c r="N683" s="311"/>
      <c r="O683" s="312"/>
      <c r="P683" s="313"/>
      <c r="AE683" s="323"/>
      <c r="AF683" s="323"/>
      <c r="AG683" s="323"/>
      <c r="AH683" s="323"/>
      <c r="AI683" s="323"/>
      <c r="AJ683" s="323"/>
      <c r="AL683" s="307"/>
    </row>
    <row r="684" spans="3:38" ht="13.5" customHeight="1">
      <c r="C684" s="492" t="s">
        <v>598</v>
      </c>
      <c r="D684" s="536" t="s">
        <v>57</v>
      </c>
      <c r="E684" s="534" t="s">
        <v>35</v>
      </c>
      <c r="F684" s="313">
        <v>1</v>
      </c>
      <c r="G684" s="39"/>
      <c r="H684" s="39"/>
      <c r="I684" s="40"/>
      <c r="M684" s="311"/>
      <c r="N684" s="311"/>
      <c r="O684" s="312"/>
      <c r="P684" s="313"/>
      <c r="AE684" s="323"/>
      <c r="AF684" s="323"/>
      <c r="AG684" s="323"/>
      <c r="AH684" s="323"/>
      <c r="AI684" s="323"/>
      <c r="AJ684" s="323"/>
      <c r="AL684" s="307"/>
    </row>
    <row r="685" spans="3:38" ht="13.5" customHeight="1">
      <c r="C685" s="492" t="s">
        <v>599</v>
      </c>
      <c r="D685" s="536" t="s">
        <v>57</v>
      </c>
      <c r="E685" s="534" t="s">
        <v>35</v>
      </c>
      <c r="F685" s="313">
        <v>1</v>
      </c>
      <c r="G685" s="39"/>
      <c r="H685" s="39"/>
      <c r="I685" s="40"/>
      <c r="M685" s="311"/>
      <c r="N685" s="311"/>
      <c r="O685" s="312"/>
      <c r="P685" s="313"/>
      <c r="AE685" s="323"/>
      <c r="AF685" s="323"/>
      <c r="AG685" s="323"/>
      <c r="AH685" s="323"/>
      <c r="AI685" s="323"/>
      <c r="AJ685" s="323"/>
      <c r="AL685" s="307"/>
    </row>
    <row r="686" spans="3:38" ht="13.5" customHeight="1">
      <c r="C686" s="492" t="s">
        <v>600</v>
      </c>
      <c r="D686" s="536" t="s">
        <v>57</v>
      </c>
      <c r="E686" s="534" t="s">
        <v>35</v>
      </c>
      <c r="F686" s="313">
        <v>1</v>
      </c>
      <c r="G686" s="39"/>
      <c r="H686" s="39"/>
      <c r="I686" s="40"/>
      <c r="M686" s="311"/>
      <c r="N686" s="311"/>
      <c r="O686" s="312"/>
      <c r="P686" s="313"/>
      <c r="AE686" s="323"/>
      <c r="AF686" s="323"/>
      <c r="AG686" s="323"/>
      <c r="AH686" s="323"/>
      <c r="AI686" s="323"/>
      <c r="AJ686" s="323"/>
      <c r="AL686" s="307"/>
    </row>
    <row r="687" spans="3:38" ht="13.5" customHeight="1">
      <c r="C687" s="492" t="s">
        <v>601</v>
      </c>
      <c r="D687" s="536" t="s">
        <v>57</v>
      </c>
      <c r="E687" s="534" t="s">
        <v>35</v>
      </c>
      <c r="F687" s="313">
        <v>1</v>
      </c>
      <c r="G687" s="39"/>
      <c r="H687" s="39"/>
      <c r="I687" s="40"/>
      <c r="M687" s="311"/>
      <c r="N687" s="311"/>
      <c r="O687" s="312"/>
      <c r="P687" s="313"/>
      <c r="AE687" s="323"/>
      <c r="AF687" s="323"/>
      <c r="AG687" s="323"/>
      <c r="AH687" s="323"/>
      <c r="AI687" s="323"/>
      <c r="AJ687" s="323"/>
      <c r="AL687" s="307"/>
    </row>
    <row r="688" spans="3:38" ht="13.5" customHeight="1">
      <c r="C688" s="492" t="s">
        <v>56</v>
      </c>
      <c r="D688" s="536" t="s">
        <v>57</v>
      </c>
      <c r="E688" s="534" t="s">
        <v>35</v>
      </c>
      <c r="F688" s="313">
        <v>1</v>
      </c>
      <c r="G688" s="39"/>
      <c r="H688" s="39"/>
      <c r="I688" s="40"/>
      <c r="M688" s="311"/>
      <c r="N688" s="311"/>
      <c r="O688" s="312"/>
      <c r="P688" s="313"/>
      <c r="AE688" s="323"/>
      <c r="AF688" s="323"/>
      <c r="AG688" s="323"/>
      <c r="AH688" s="323"/>
      <c r="AI688" s="323"/>
      <c r="AJ688" s="323"/>
      <c r="AL688" s="307"/>
    </row>
    <row r="689" spans="3:38" ht="13.5" customHeight="1">
      <c r="C689" s="492" t="s">
        <v>463</v>
      </c>
      <c r="D689" s="536" t="s">
        <v>57</v>
      </c>
      <c r="E689" s="534" t="s">
        <v>35</v>
      </c>
      <c r="F689" s="313">
        <v>1</v>
      </c>
      <c r="G689" s="39"/>
      <c r="H689" s="39"/>
      <c r="I689" s="40"/>
      <c r="M689" s="311"/>
      <c r="N689" s="311"/>
      <c r="O689" s="312"/>
      <c r="P689" s="313"/>
      <c r="AE689" s="323"/>
      <c r="AF689" s="323"/>
      <c r="AG689" s="323"/>
      <c r="AH689" s="323"/>
      <c r="AI689" s="323"/>
      <c r="AJ689" s="323"/>
      <c r="AL689" s="307"/>
    </row>
    <row r="690" spans="3:38" ht="13.5" customHeight="1">
      <c r="C690" s="492" t="s">
        <v>602</v>
      </c>
      <c r="D690" s="536" t="s">
        <v>57</v>
      </c>
      <c r="E690" s="534" t="s">
        <v>40</v>
      </c>
      <c r="F690" s="313">
        <v>1</v>
      </c>
      <c r="G690" s="39"/>
      <c r="H690" s="39"/>
      <c r="I690" s="40"/>
      <c r="M690" s="311"/>
      <c r="N690" s="311"/>
      <c r="O690" s="312"/>
      <c r="P690" s="313"/>
      <c r="AE690" s="323"/>
      <c r="AF690" s="323"/>
      <c r="AG690" s="323"/>
      <c r="AH690" s="323"/>
      <c r="AI690" s="323"/>
      <c r="AJ690" s="323"/>
      <c r="AL690" s="307"/>
    </row>
    <row r="691" spans="3:38" ht="13.5" customHeight="1">
      <c r="C691" s="492" t="s">
        <v>438</v>
      </c>
      <c r="D691" s="536" t="s">
        <v>57</v>
      </c>
      <c r="E691" s="534" t="s">
        <v>40</v>
      </c>
      <c r="F691" s="313">
        <v>1</v>
      </c>
      <c r="G691" s="39"/>
      <c r="H691" s="39"/>
      <c r="I691" s="40"/>
      <c r="M691" s="311"/>
      <c r="N691" s="311"/>
      <c r="O691" s="312"/>
      <c r="P691" s="313"/>
      <c r="AE691" s="323"/>
      <c r="AF691" s="323"/>
      <c r="AG691" s="323"/>
      <c r="AH691" s="323"/>
      <c r="AI691" s="323"/>
      <c r="AJ691" s="323"/>
      <c r="AL691" s="307"/>
    </row>
    <row r="692" spans="3:38" ht="13.5" customHeight="1">
      <c r="C692" s="492" t="s">
        <v>159</v>
      </c>
      <c r="D692" s="536" t="s">
        <v>57</v>
      </c>
      <c r="E692" s="534" t="s">
        <v>160</v>
      </c>
      <c r="F692" s="313">
        <v>1</v>
      </c>
      <c r="G692" s="39"/>
      <c r="H692" s="39"/>
      <c r="I692" s="40"/>
      <c r="M692" s="311"/>
      <c r="N692" s="311"/>
      <c r="O692" s="312"/>
      <c r="P692" s="313"/>
      <c r="AE692" s="323"/>
      <c r="AF692" s="323"/>
      <c r="AG692" s="323"/>
      <c r="AH692" s="323"/>
      <c r="AI692" s="323"/>
      <c r="AJ692" s="323"/>
      <c r="AL692" s="307"/>
    </row>
    <row r="693" spans="3:38" ht="13.5" customHeight="1">
      <c r="C693" s="492" t="s">
        <v>509</v>
      </c>
      <c r="D693" s="536" t="s">
        <v>57</v>
      </c>
      <c r="E693" s="534" t="s">
        <v>160</v>
      </c>
      <c r="F693" s="313">
        <v>1</v>
      </c>
      <c r="G693" s="39"/>
      <c r="H693" s="39"/>
      <c r="I693" s="40"/>
      <c r="M693" s="311"/>
      <c r="N693" s="311"/>
      <c r="O693" s="312"/>
      <c r="P693" s="313"/>
      <c r="AE693" s="323"/>
      <c r="AF693" s="323"/>
      <c r="AG693" s="323"/>
      <c r="AH693" s="323"/>
      <c r="AI693" s="323"/>
      <c r="AJ693" s="323"/>
      <c r="AL693" s="307"/>
    </row>
    <row r="694" spans="3:38" ht="13.5" customHeight="1">
      <c r="C694" s="492" t="s">
        <v>408</v>
      </c>
      <c r="D694" s="536" t="s">
        <v>57</v>
      </c>
      <c r="E694" s="534" t="s">
        <v>160</v>
      </c>
      <c r="F694" s="313">
        <v>1</v>
      </c>
      <c r="G694" s="39"/>
      <c r="H694" s="39"/>
      <c r="I694" s="40"/>
      <c r="M694" s="311"/>
      <c r="N694" s="311"/>
      <c r="O694" s="312"/>
      <c r="P694" s="313"/>
      <c r="AE694" s="323"/>
      <c r="AF694" s="323"/>
      <c r="AG694" s="323"/>
      <c r="AH694" s="323"/>
      <c r="AI694" s="323"/>
      <c r="AJ694" s="323"/>
      <c r="AL694" s="307"/>
    </row>
    <row r="695" spans="3:38" ht="13.5" customHeight="1">
      <c r="C695" s="492" t="s">
        <v>282</v>
      </c>
      <c r="D695" s="536" t="s">
        <v>57</v>
      </c>
      <c r="E695" s="534" t="s">
        <v>40</v>
      </c>
      <c r="F695" s="313">
        <v>1</v>
      </c>
      <c r="G695" s="39"/>
      <c r="H695" s="39"/>
      <c r="I695" s="40"/>
      <c r="M695" s="311"/>
      <c r="N695" s="311"/>
      <c r="O695" s="312"/>
      <c r="P695" s="313"/>
      <c r="AE695" s="323"/>
      <c r="AF695" s="323"/>
      <c r="AG695" s="323"/>
      <c r="AH695" s="323"/>
      <c r="AI695" s="323"/>
      <c r="AJ695" s="323"/>
      <c r="AL695" s="307"/>
    </row>
    <row r="696" spans="3:38" ht="13.5" customHeight="1">
      <c r="C696" s="492" t="s">
        <v>603</v>
      </c>
      <c r="D696" s="536" t="s">
        <v>57</v>
      </c>
      <c r="E696" s="534" t="s">
        <v>40</v>
      </c>
      <c r="F696" s="313">
        <v>1</v>
      </c>
      <c r="G696" s="39"/>
      <c r="H696" s="39"/>
      <c r="I696" s="40"/>
      <c r="M696" s="311"/>
      <c r="N696" s="311"/>
      <c r="O696" s="312"/>
      <c r="P696" s="313"/>
      <c r="AE696" s="323"/>
      <c r="AF696" s="323"/>
      <c r="AG696" s="323"/>
      <c r="AH696" s="323"/>
      <c r="AI696" s="323"/>
      <c r="AJ696" s="323"/>
      <c r="AL696" s="307"/>
    </row>
    <row r="697" spans="3:38" ht="13.5" customHeight="1">
      <c r="C697" s="492" t="s">
        <v>1502</v>
      </c>
      <c r="D697" s="536" t="s">
        <v>57</v>
      </c>
      <c r="E697" s="534" t="s">
        <v>160</v>
      </c>
      <c r="F697" s="313">
        <v>1</v>
      </c>
      <c r="G697" s="39"/>
      <c r="H697" s="39"/>
      <c r="I697" s="40"/>
      <c r="M697" s="311"/>
      <c r="N697" s="311"/>
      <c r="O697" s="312"/>
      <c r="P697" s="313"/>
      <c r="AE697" s="323"/>
      <c r="AF697" s="323"/>
      <c r="AG697" s="323"/>
      <c r="AH697" s="323"/>
      <c r="AI697" s="323"/>
      <c r="AJ697" s="323"/>
      <c r="AL697" s="307"/>
    </row>
    <row r="698" spans="3:38" ht="13.5" customHeight="1">
      <c r="C698" s="492" t="s">
        <v>604</v>
      </c>
      <c r="D698" s="536" t="s">
        <v>57</v>
      </c>
      <c r="E698" s="534" t="s">
        <v>35</v>
      </c>
      <c r="F698" s="313">
        <v>1</v>
      </c>
      <c r="G698" s="39"/>
      <c r="H698" s="39"/>
      <c r="I698" s="40"/>
      <c r="M698" s="311"/>
      <c r="N698" s="311"/>
      <c r="O698" s="312"/>
      <c r="P698" s="313"/>
      <c r="AE698" s="323"/>
      <c r="AF698" s="323"/>
      <c r="AG698" s="323"/>
      <c r="AH698" s="323"/>
      <c r="AI698" s="323"/>
      <c r="AJ698" s="323"/>
      <c r="AL698" s="307"/>
    </row>
    <row r="699" spans="3:38" ht="13.5" customHeight="1">
      <c r="C699" s="492" t="s">
        <v>605</v>
      </c>
      <c r="D699" s="536" t="s">
        <v>57</v>
      </c>
      <c r="E699" s="534" t="s">
        <v>35</v>
      </c>
      <c r="F699" s="313">
        <v>1</v>
      </c>
      <c r="G699" s="39"/>
      <c r="H699" s="39"/>
      <c r="I699" s="40"/>
      <c r="M699" s="311"/>
      <c r="N699" s="311"/>
      <c r="O699" s="312"/>
      <c r="P699" s="313"/>
      <c r="AE699" s="323"/>
      <c r="AF699" s="323"/>
      <c r="AG699" s="323"/>
      <c r="AH699" s="323"/>
      <c r="AI699" s="323"/>
      <c r="AJ699" s="323"/>
      <c r="AL699" s="307"/>
    </row>
    <row r="700" spans="3:38" ht="13.5" customHeight="1">
      <c r="C700" s="492" t="s">
        <v>606</v>
      </c>
      <c r="D700" s="536" t="s">
        <v>57</v>
      </c>
      <c r="E700" s="534" t="s">
        <v>35</v>
      </c>
      <c r="F700" s="313">
        <v>1</v>
      </c>
      <c r="G700" s="39"/>
      <c r="H700" s="39"/>
      <c r="I700" s="40"/>
      <c r="M700" s="314"/>
      <c r="N700" s="314"/>
      <c r="O700" s="312"/>
      <c r="P700" s="313"/>
      <c r="AE700" s="323"/>
      <c r="AF700" s="323"/>
      <c r="AG700" s="323"/>
      <c r="AH700" s="323"/>
      <c r="AI700" s="323"/>
      <c r="AJ700" s="323"/>
      <c r="AL700" s="307"/>
    </row>
    <row r="701" spans="3:38" ht="13.5" customHeight="1">
      <c r="C701" s="492" t="s">
        <v>145</v>
      </c>
      <c r="D701" s="536" t="s">
        <v>57</v>
      </c>
      <c r="E701" s="534" t="s">
        <v>40</v>
      </c>
      <c r="F701" s="313">
        <v>1</v>
      </c>
      <c r="G701" s="39"/>
      <c r="H701" s="39"/>
      <c r="I701" s="40"/>
      <c r="M701" s="311"/>
      <c r="N701" s="311"/>
      <c r="O701" s="312"/>
      <c r="P701" s="313"/>
      <c r="AE701" s="323"/>
      <c r="AF701" s="323"/>
      <c r="AG701" s="323"/>
      <c r="AH701" s="323"/>
      <c r="AI701" s="323"/>
      <c r="AJ701" s="323"/>
      <c r="AL701" s="307"/>
    </row>
    <row r="702" spans="3:38" ht="13.5" customHeight="1">
      <c r="C702" s="492" t="s">
        <v>383</v>
      </c>
      <c r="D702" s="536" t="s">
        <v>57</v>
      </c>
      <c r="E702" s="534" t="s">
        <v>160</v>
      </c>
      <c r="F702" s="313">
        <v>1</v>
      </c>
      <c r="G702" s="39"/>
      <c r="H702" s="39"/>
      <c r="I702" s="40"/>
      <c r="M702" s="314"/>
      <c r="N702" s="314"/>
      <c r="O702" s="312"/>
      <c r="P702" s="313"/>
      <c r="AE702" s="323"/>
      <c r="AF702" s="323"/>
      <c r="AG702" s="323"/>
      <c r="AH702" s="323"/>
      <c r="AI702" s="323"/>
      <c r="AJ702" s="323"/>
      <c r="AL702" s="307"/>
    </row>
    <row r="703" spans="3:38" ht="13.5" customHeight="1">
      <c r="C703" s="492" t="s">
        <v>337</v>
      </c>
      <c r="D703" s="536" t="s">
        <v>57</v>
      </c>
      <c r="E703" s="534" t="s">
        <v>35</v>
      </c>
      <c r="F703" s="313">
        <v>1</v>
      </c>
      <c r="G703" s="39"/>
      <c r="H703" s="39"/>
      <c r="I703" s="40"/>
      <c r="M703" s="311"/>
      <c r="N703" s="311"/>
      <c r="O703" s="312"/>
      <c r="P703" s="313"/>
      <c r="AE703" s="323"/>
      <c r="AF703" s="323"/>
      <c r="AG703" s="323"/>
      <c r="AH703" s="323"/>
      <c r="AI703" s="323"/>
      <c r="AJ703" s="323"/>
      <c r="AL703" s="307"/>
    </row>
    <row r="704" spans="3:38" ht="13.5" customHeight="1">
      <c r="C704" s="492" t="s">
        <v>323</v>
      </c>
      <c r="D704" s="536" t="s">
        <v>57</v>
      </c>
      <c r="E704" s="534" t="s">
        <v>40</v>
      </c>
      <c r="F704" s="313">
        <v>1</v>
      </c>
      <c r="G704" s="39"/>
      <c r="H704" s="39"/>
      <c r="I704" s="40"/>
      <c r="M704" s="311"/>
      <c r="N704" s="311"/>
      <c r="O704" s="312"/>
      <c r="P704" s="313"/>
      <c r="AE704" s="323"/>
      <c r="AF704" s="323"/>
      <c r="AG704" s="323"/>
      <c r="AH704" s="323"/>
      <c r="AI704" s="323"/>
      <c r="AJ704" s="323"/>
      <c r="AL704" s="307"/>
    </row>
    <row r="705" spans="3:38" ht="13.5" customHeight="1">
      <c r="C705" s="492" t="s">
        <v>1396</v>
      </c>
      <c r="D705" s="536" t="s">
        <v>57</v>
      </c>
      <c r="E705" s="534" t="s">
        <v>37</v>
      </c>
      <c r="F705" s="313">
        <v>1</v>
      </c>
      <c r="G705" s="39"/>
      <c r="H705" s="39"/>
      <c r="I705" s="40"/>
      <c r="M705" s="311"/>
      <c r="N705" s="311"/>
      <c r="O705" s="312"/>
      <c r="P705" s="313"/>
      <c r="AE705" s="323"/>
      <c r="AF705" s="323"/>
      <c r="AG705" s="323"/>
      <c r="AH705" s="323"/>
      <c r="AI705" s="323"/>
      <c r="AJ705" s="323"/>
      <c r="AL705" s="307"/>
    </row>
    <row r="706" spans="3:38" ht="13.5" customHeight="1">
      <c r="C706" s="492" t="s">
        <v>250</v>
      </c>
      <c r="D706" s="536" t="s">
        <v>57</v>
      </c>
      <c r="E706" s="534" t="s">
        <v>40</v>
      </c>
      <c r="F706" s="313">
        <v>1</v>
      </c>
      <c r="G706" s="39"/>
      <c r="H706" s="39"/>
      <c r="I706" s="40"/>
      <c r="M706" s="311"/>
      <c r="N706" s="311"/>
      <c r="O706" s="312"/>
      <c r="P706" s="313"/>
      <c r="AE706" s="323"/>
      <c r="AF706" s="323"/>
      <c r="AG706" s="323"/>
      <c r="AH706" s="323"/>
      <c r="AI706" s="323"/>
      <c r="AJ706" s="323"/>
      <c r="AL706" s="307"/>
    </row>
    <row r="707" spans="3:38" ht="13.5" customHeight="1">
      <c r="C707" s="492" t="s">
        <v>607</v>
      </c>
      <c r="D707" s="536" t="s">
        <v>57</v>
      </c>
      <c r="E707" s="534" t="s">
        <v>35</v>
      </c>
      <c r="F707" s="313">
        <v>1</v>
      </c>
      <c r="G707" s="39"/>
      <c r="H707" s="39"/>
      <c r="I707" s="40"/>
      <c r="M707" s="311"/>
      <c r="N707" s="311"/>
      <c r="O707" s="312"/>
      <c r="P707" s="313"/>
      <c r="AE707" s="323"/>
      <c r="AF707" s="323"/>
      <c r="AG707" s="323"/>
      <c r="AH707" s="323"/>
      <c r="AI707" s="323"/>
      <c r="AJ707" s="323"/>
      <c r="AL707" s="307"/>
    </row>
    <row r="708" spans="3:38" ht="13.5" customHeight="1">
      <c r="C708" s="492" t="s">
        <v>608</v>
      </c>
      <c r="D708" s="536" t="s">
        <v>57</v>
      </c>
      <c r="E708" s="534" t="s">
        <v>40</v>
      </c>
      <c r="F708" s="313">
        <v>1</v>
      </c>
      <c r="G708" s="39"/>
      <c r="H708" s="39"/>
      <c r="I708" s="40"/>
      <c r="M708" s="311"/>
      <c r="N708" s="311"/>
      <c r="O708" s="312"/>
      <c r="P708" s="313"/>
      <c r="AE708" s="323"/>
      <c r="AF708" s="323"/>
      <c r="AG708" s="323"/>
      <c r="AH708" s="323"/>
      <c r="AI708" s="323"/>
      <c r="AJ708" s="323"/>
      <c r="AL708" s="307"/>
    </row>
    <row r="709" spans="3:38" ht="13.5" customHeight="1">
      <c r="C709" s="492" t="s">
        <v>477</v>
      </c>
      <c r="D709" s="536" t="s">
        <v>57</v>
      </c>
      <c r="E709" s="534" t="s">
        <v>40</v>
      </c>
      <c r="F709" s="313">
        <v>1</v>
      </c>
      <c r="G709" s="39"/>
      <c r="H709" s="39"/>
      <c r="I709" s="40"/>
      <c r="M709" s="311"/>
      <c r="N709" s="311"/>
      <c r="O709" s="312"/>
      <c r="P709" s="313"/>
      <c r="AE709" s="323"/>
      <c r="AF709" s="323"/>
      <c r="AG709" s="323"/>
      <c r="AH709" s="323"/>
      <c r="AI709" s="323"/>
      <c r="AJ709" s="323"/>
      <c r="AL709" s="307"/>
    </row>
    <row r="710" spans="3:38" ht="13.5" customHeight="1">
      <c r="C710" s="492" t="s">
        <v>363</v>
      </c>
      <c r="D710" s="536" t="s">
        <v>57</v>
      </c>
      <c r="E710" s="534" t="s">
        <v>1212</v>
      </c>
      <c r="F710" s="313">
        <v>1</v>
      </c>
      <c r="G710" s="39"/>
      <c r="H710" s="39"/>
      <c r="I710" s="40"/>
      <c r="M710" s="311"/>
      <c r="N710" s="311"/>
      <c r="O710" s="312"/>
      <c r="P710" s="313"/>
      <c r="AE710" s="323"/>
      <c r="AF710" s="323"/>
      <c r="AG710" s="323"/>
      <c r="AH710" s="323"/>
      <c r="AI710" s="323"/>
      <c r="AJ710" s="323"/>
      <c r="AL710" s="307"/>
    </row>
    <row r="711" spans="3:38" ht="13.5" customHeight="1">
      <c r="C711" s="492" t="s">
        <v>1503</v>
      </c>
      <c r="D711" s="536" t="s">
        <v>57</v>
      </c>
      <c r="E711" s="534" t="s">
        <v>40</v>
      </c>
      <c r="F711" s="313">
        <v>1</v>
      </c>
      <c r="G711" s="39"/>
      <c r="H711" s="39"/>
      <c r="I711" s="40"/>
      <c r="M711" s="311"/>
      <c r="N711" s="311"/>
      <c r="O711" s="312"/>
      <c r="P711" s="313"/>
      <c r="AE711" s="323"/>
      <c r="AF711" s="323"/>
      <c r="AG711" s="323"/>
      <c r="AH711" s="323"/>
      <c r="AI711" s="323"/>
      <c r="AJ711" s="323"/>
      <c r="AL711" s="307"/>
    </row>
    <row r="712" spans="3:38" ht="13.5" customHeight="1">
      <c r="C712" s="492" t="s">
        <v>449</v>
      </c>
      <c r="D712" s="536" t="s">
        <v>57</v>
      </c>
      <c r="E712" s="534" t="s">
        <v>40</v>
      </c>
      <c r="F712" s="313">
        <v>1</v>
      </c>
      <c r="G712" s="39"/>
      <c r="H712" s="39"/>
      <c r="I712" s="40"/>
      <c r="M712" s="311"/>
      <c r="N712" s="311"/>
      <c r="O712" s="312"/>
      <c r="P712" s="313"/>
      <c r="AE712" s="323"/>
      <c r="AF712" s="323"/>
      <c r="AG712" s="323"/>
      <c r="AH712" s="323"/>
      <c r="AI712" s="323"/>
      <c r="AJ712" s="323"/>
      <c r="AL712" s="307"/>
    </row>
    <row r="713" spans="3:38" ht="13.5" customHeight="1">
      <c r="C713" s="492" t="s">
        <v>609</v>
      </c>
      <c r="D713" s="536" t="s">
        <v>57</v>
      </c>
      <c r="E713" s="534" t="s">
        <v>40</v>
      </c>
      <c r="F713" s="313">
        <v>1</v>
      </c>
      <c r="G713" s="39"/>
      <c r="H713" s="39"/>
      <c r="I713" s="40"/>
      <c r="M713" s="311"/>
      <c r="N713" s="311"/>
      <c r="O713" s="312"/>
      <c r="P713" s="313"/>
      <c r="AE713" s="323"/>
      <c r="AF713" s="323"/>
      <c r="AG713" s="323"/>
      <c r="AH713" s="323"/>
      <c r="AI713" s="323"/>
      <c r="AJ713" s="323"/>
      <c r="AL713" s="307"/>
    </row>
    <row r="714" spans="3:38" ht="13.5" customHeight="1">
      <c r="C714" s="492" t="s">
        <v>401</v>
      </c>
      <c r="D714" s="536" t="s">
        <v>57</v>
      </c>
      <c r="E714" s="534" t="s">
        <v>40</v>
      </c>
      <c r="F714" s="313">
        <v>1</v>
      </c>
      <c r="G714" s="39"/>
      <c r="H714" s="39"/>
      <c r="I714" s="40"/>
      <c r="M714" s="311"/>
      <c r="N714" s="311"/>
      <c r="O714" s="312"/>
      <c r="P714" s="313"/>
      <c r="AE714" s="41"/>
      <c r="AF714" s="41"/>
      <c r="AG714" s="41"/>
      <c r="AH714" s="41"/>
      <c r="AI714" s="41"/>
      <c r="AJ714" s="41"/>
    </row>
    <row r="715" spans="3:38" ht="13.5" customHeight="1">
      <c r="C715" s="492" t="s">
        <v>101</v>
      </c>
      <c r="D715" s="536" t="s">
        <v>57</v>
      </c>
      <c r="E715" s="534" t="s">
        <v>40</v>
      </c>
      <c r="F715" s="313">
        <v>1</v>
      </c>
      <c r="G715" s="39"/>
      <c r="H715" s="39"/>
      <c r="I715" s="40"/>
      <c r="M715" s="311"/>
      <c r="N715" s="311"/>
      <c r="O715" s="312"/>
      <c r="P715" s="313"/>
      <c r="AE715" s="41"/>
      <c r="AF715" s="41"/>
      <c r="AG715" s="41"/>
      <c r="AH715" s="41"/>
      <c r="AI715" s="41"/>
      <c r="AJ715" s="41"/>
    </row>
    <row r="716" spans="3:38" ht="13.5" customHeight="1">
      <c r="C716" s="492" t="s">
        <v>610</v>
      </c>
      <c r="D716" s="536" t="s">
        <v>57</v>
      </c>
      <c r="E716" s="534" t="s">
        <v>35</v>
      </c>
      <c r="F716" s="313">
        <v>1</v>
      </c>
      <c r="G716" s="39"/>
      <c r="H716" s="39"/>
      <c r="I716" s="40"/>
      <c r="M716" s="311"/>
      <c r="N716" s="311"/>
      <c r="O716" s="312"/>
      <c r="P716" s="313"/>
      <c r="AE716" s="41"/>
      <c r="AF716" s="41"/>
      <c r="AG716" s="41"/>
      <c r="AH716" s="41"/>
      <c r="AI716" s="41"/>
      <c r="AJ716" s="41"/>
    </row>
    <row r="717" spans="3:38" ht="13.5" customHeight="1">
      <c r="C717" s="492" t="s">
        <v>611</v>
      </c>
      <c r="D717" s="536" t="s">
        <v>57</v>
      </c>
      <c r="E717" s="537" t="s">
        <v>35</v>
      </c>
      <c r="F717" s="313">
        <v>1</v>
      </c>
      <c r="G717" s="39"/>
      <c r="H717" s="39"/>
      <c r="I717" s="40"/>
      <c r="M717" s="311"/>
      <c r="N717" s="311"/>
      <c r="O717" s="312"/>
      <c r="P717" s="313"/>
      <c r="AE717" s="41"/>
      <c r="AF717" s="41"/>
      <c r="AG717" s="41"/>
      <c r="AH717" s="41"/>
      <c r="AI717" s="41"/>
      <c r="AJ717" s="41"/>
    </row>
    <row r="718" spans="3:38" ht="13.5" customHeight="1">
      <c r="C718" s="492" t="s">
        <v>612</v>
      </c>
      <c r="D718" s="536" t="s">
        <v>57</v>
      </c>
      <c r="E718" s="534" t="s">
        <v>35</v>
      </c>
      <c r="F718" s="313">
        <v>1</v>
      </c>
      <c r="G718" s="39"/>
      <c r="H718" s="39"/>
      <c r="I718" s="40"/>
      <c r="M718" s="311"/>
      <c r="N718" s="311"/>
      <c r="O718" s="312"/>
      <c r="P718" s="313"/>
      <c r="AE718" s="41"/>
      <c r="AF718" s="41"/>
      <c r="AG718" s="41"/>
      <c r="AH718" s="41"/>
      <c r="AI718" s="41"/>
      <c r="AJ718" s="41"/>
    </row>
    <row r="719" spans="3:38" ht="13.5" customHeight="1">
      <c r="C719" s="492" t="s">
        <v>520</v>
      </c>
      <c r="D719" s="536" t="s">
        <v>57</v>
      </c>
      <c r="E719" s="534" t="s">
        <v>40</v>
      </c>
      <c r="F719" s="313">
        <v>1</v>
      </c>
      <c r="G719" s="39"/>
      <c r="H719" s="39"/>
      <c r="I719" s="40"/>
      <c r="M719" s="311"/>
      <c r="N719" s="311"/>
      <c r="O719" s="312"/>
      <c r="P719" s="313"/>
      <c r="AE719" s="41"/>
      <c r="AF719" s="41"/>
      <c r="AG719" s="41"/>
      <c r="AH719" s="41"/>
      <c r="AI719" s="41"/>
      <c r="AJ719" s="41"/>
    </row>
    <row r="720" spans="3:38" ht="13.5" customHeight="1">
      <c r="C720" s="492" t="s">
        <v>359</v>
      </c>
      <c r="D720" s="536" t="s">
        <v>57</v>
      </c>
      <c r="E720" s="534" t="s">
        <v>40</v>
      </c>
      <c r="F720" s="313">
        <v>1</v>
      </c>
      <c r="G720" s="39"/>
      <c r="H720" s="39"/>
      <c r="I720" s="40"/>
      <c r="M720" s="311"/>
      <c r="N720" s="311"/>
      <c r="O720" s="312"/>
      <c r="P720" s="313"/>
      <c r="AE720" s="41"/>
      <c r="AF720" s="41"/>
      <c r="AG720" s="41"/>
      <c r="AH720" s="41"/>
      <c r="AI720" s="41"/>
      <c r="AJ720" s="41"/>
    </row>
    <row r="721" spans="3:36" ht="13.5" customHeight="1">
      <c r="C721" s="492" t="s">
        <v>371</v>
      </c>
      <c r="D721" s="536" t="s">
        <v>57</v>
      </c>
      <c r="E721" s="534" t="s">
        <v>40</v>
      </c>
      <c r="F721" s="313">
        <v>1</v>
      </c>
      <c r="G721" s="39"/>
      <c r="H721" s="39"/>
      <c r="I721" s="40"/>
      <c r="M721" s="311"/>
      <c r="N721" s="311"/>
      <c r="O721" s="312"/>
      <c r="P721" s="313"/>
      <c r="AE721" s="41"/>
      <c r="AF721" s="41"/>
      <c r="AG721" s="41"/>
      <c r="AH721" s="41"/>
      <c r="AI721" s="41"/>
      <c r="AJ721" s="41"/>
    </row>
    <row r="722" spans="3:36" ht="13.5" customHeight="1">
      <c r="C722" s="492" t="s">
        <v>613</v>
      </c>
      <c r="D722" s="536" t="s">
        <v>57</v>
      </c>
      <c r="E722" s="534" t="s">
        <v>40</v>
      </c>
      <c r="F722" s="313">
        <v>1</v>
      </c>
      <c r="G722" s="39"/>
      <c r="H722" s="39"/>
      <c r="I722" s="40"/>
      <c r="M722" s="311"/>
      <c r="N722" s="311"/>
      <c r="O722" s="312"/>
      <c r="P722" s="313"/>
      <c r="AE722" s="41"/>
      <c r="AF722" s="41"/>
      <c r="AG722" s="41"/>
      <c r="AH722" s="41"/>
      <c r="AI722" s="41"/>
      <c r="AJ722" s="41"/>
    </row>
    <row r="723" spans="3:36" ht="13.5" customHeight="1">
      <c r="C723" s="492" t="s">
        <v>614</v>
      </c>
      <c r="D723" s="536" t="s">
        <v>57</v>
      </c>
      <c r="E723" s="534" t="s">
        <v>40</v>
      </c>
      <c r="F723" s="313">
        <v>1</v>
      </c>
      <c r="G723" s="39"/>
      <c r="H723" s="39"/>
      <c r="I723" s="40"/>
      <c r="M723" s="311"/>
      <c r="N723" s="311"/>
      <c r="O723" s="312"/>
      <c r="P723" s="313"/>
      <c r="AE723" s="41"/>
      <c r="AF723" s="41"/>
      <c r="AG723" s="41"/>
      <c r="AH723" s="41"/>
      <c r="AI723" s="41"/>
      <c r="AJ723" s="41"/>
    </row>
    <row r="724" spans="3:36" ht="13.5" customHeight="1">
      <c r="C724" s="492" t="s">
        <v>615</v>
      </c>
      <c r="D724" s="536" t="s">
        <v>57</v>
      </c>
      <c r="E724" s="534" t="s">
        <v>40</v>
      </c>
      <c r="F724" s="313">
        <v>1</v>
      </c>
      <c r="G724" s="39"/>
      <c r="H724" s="39"/>
      <c r="I724" s="40"/>
      <c r="M724" s="311"/>
      <c r="N724" s="311"/>
      <c r="O724" s="312"/>
      <c r="P724" s="313"/>
      <c r="AE724" s="41"/>
      <c r="AF724" s="41"/>
      <c r="AG724" s="41"/>
      <c r="AH724" s="41"/>
      <c r="AI724" s="41"/>
      <c r="AJ724" s="41"/>
    </row>
    <row r="725" spans="3:36" ht="13.5" customHeight="1">
      <c r="C725" s="492" t="s">
        <v>173</v>
      </c>
      <c r="D725" s="536" t="s">
        <v>57</v>
      </c>
      <c r="E725" s="534" t="s">
        <v>35</v>
      </c>
      <c r="F725" s="313">
        <v>1</v>
      </c>
      <c r="G725" s="39"/>
      <c r="H725" s="39"/>
      <c r="I725" s="40"/>
      <c r="M725" s="311"/>
      <c r="N725" s="311"/>
      <c r="O725" s="312"/>
      <c r="P725" s="313"/>
      <c r="AE725" s="41"/>
      <c r="AF725" s="41"/>
      <c r="AG725" s="41"/>
      <c r="AH725" s="41"/>
      <c r="AI725" s="41"/>
      <c r="AJ725" s="41"/>
    </row>
    <row r="726" spans="3:36" ht="13.5" customHeight="1">
      <c r="C726" s="492" t="s">
        <v>616</v>
      </c>
      <c r="D726" s="536" t="s">
        <v>57</v>
      </c>
      <c r="E726" s="534" t="s">
        <v>37</v>
      </c>
      <c r="F726" s="313">
        <v>1</v>
      </c>
      <c r="G726" s="39"/>
      <c r="H726" s="39"/>
      <c r="I726" s="40"/>
      <c r="M726" s="311"/>
      <c r="N726" s="311"/>
      <c r="O726" s="312"/>
      <c r="P726" s="313"/>
      <c r="AE726" s="41"/>
      <c r="AF726" s="41"/>
      <c r="AG726" s="41"/>
      <c r="AH726" s="41"/>
      <c r="AI726" s="41"/>
      <c r="AJ726" s="41"/>
    </row>
    <row r="727" spans="3:36" ht="13.5" customHeight="1">
      <c r="C727" s="492" t="s">
        <v>617</v>
      </c>
      <c r="D727" s="536" t="s">
        <v>57</v>
      </c>
      <c r="E727" s="534" t="s">
        <v>37</v>
      </c>
      <c r="F727" s="313">
        <v>1</v>
      </c>
      <c r="G727" s="39"/>
      <c r="H727" s="39"/>
      <c r="I727" s="40"/>
      <c r="M727" s="311"/>
      <c r="N727" s="311"/>
      <c r="O727" s="312"/>
      <c r="P727" s="313"/>
      <c r="AE727" s="41"/>
      <c r="AF727" s="41"/>
      <c r="AG727" s="41"/>
      <c r="AH727" s="41"/>
      <c r="AI727" s="41"/>
      <c r="AJ727" s="41"/>
    </row>
    <row r="728" spans="3:36" ht="13.5" customHeight="1">
      <c r="C728" s="492" t="s">
        <v>618</v>
      </c>
      <c r="D728" s="536" t="s">
        <v>57</v>
      </c>
      <c r="E728" s="534" t="s">
        <v>35</v>
      </c>
      <c r="F728" s="313">
        <v>1</v>
      </c>
      <c r="G728" s="39"/>
      <c r="H728" s="39"/>
      <c r="I728" s="40"/>
      <c r="M728" s="311"/>
      <c r="N728" s="311"/>
      <c r="O728" s="312"/>
      <c r="P728" s="313"/>
      <c r="AE728" s="41"/>
      <c r="AF728" s="41"/>
      <c r="AG728" s="41"/>
      <c r="AH728" s="41"/>
      <c r="AI728" s="41"/>
      <c r="AJ728" s="41"/>
    </row>
    <row r="729" spans="3:36" ht="13.5" customHeight="1">
      <c r="C729" s="492" t="s">
        <v>619</v>
      </c>
      <c r="D729" s="536" t="s">
        <v>57</v>
      </c>
      <c r="E729" s="534" t="s">
        <v>37</v>
      </c>
      <c r="F729" s="313">
        <v>1</v>
      </c>
      <c r="G729" s="39"/>
      <c r="H729" s="39"/>
      <c r="I729" s="40"/>
      <c r="M729" s="311"/>
      <c r="N729" s="311"/>
      <c r="O729" s="312"/>
      <c r="P729" s="313"/>
      <c r="AE729" s="41"/>
      <c r="AF729" s="41"/>
      <c r="AG729" s="41"/>
      <c r="AH729" s="41"/>
      <c r="AI729" s="41"/>
      <c r="AJ729" s="41"/>
    </row>
    <row r="730" spans="3:36" ht="13.5" customHeight="1">
      <c r="C730" s="492" t="s">
        <v>453</v>
      </c>
      <c r="D730" s="536" t="s">
        <v>57</v>
      </c>
      <c r="E730" s="534" t="s">
        <v>35</v>
      </c>
      <c r="F730" s="313">
        <v>1</v>
      </c>
      <c r="G730" s="39"/>
      <c r="H730" s="39"/>
      <c r="I730" s="40"/>
      <c r="M730" s="311"/>
      <c r="N730" s="311"/>
      <c r="O730" s="312"/>
      <c r="P730" s="313"/>
      <c r="AE730" s="41"/>
      <c r="AF730" s="41"/>
      <c r="AG730" s="41"/>
      <c r="AH730" s="41"/>
      <c r="AI730" s="41"/>
      <c r="AJ730" s="41"/>
    </row>
    <row r="731" spans="3:36" ht="13.5" customHeight="1">
      <c r="C731" s="492" t="s">
        <v>620</v>
      </c>
      <c r="D731" s="536" t="s">
        <v>57</v>
      </c>
      <c r="E731" s="534" t="s">
        <v>40</v>
      </c>
      <c r="F731" s="313">
        <v>1</v>
      </c>
      <c r="G731" s="39"/>
      <c r="H731" s="39"/>
      <c r="I731" s="40"/>
      <c r="M731" s="311"/>
      <c r="N731" s="311"/>
      <c r="O731" s="312"/>
      <c r="P731" s="313"/>
      <c r="AE731" s="41"/>
      <c r="AF731" s="41"/>
      <c r="AG731" s="41"/>
      <c r="AH731" s="41"/>
      <c r="AI731" s="41"/>
      <c r="AJ731" s="41"/>
    </row>
    <row r="732" spans="3:36" ht="13.5" customHeight="1">
      <c r="C732" s="492" t="s">
        <v>419</v>
      </c>
      <c r="D732" s="536" t="s">
        <v>57</v>
      </c>
      <c r="E732" s="534" t="s">
        <v>40</v>
      </c>
      <c r="F732" s="313">
        <v>1</v>
      </c>
      <c r="G732" s="39"/>
      <c r="H732" s="39"/>
      <c r="I732" s="40"/>
      <c r="M732" s="311"/>
      <c r="N732" s="311"/>
      <c r="O732" s="312"/>
      <c r="P732" s="313"/>
      <c r="AE732" s="41"/>
      <c r="AF732" s="41"/>
      <c r="AG732" s="41"/>
      <c r="AH732" s="41"/>
      <c r="AI732" s="41"/>
      <c r="AJ732" s="41"/>
    </row>
    <row r="733" spans="3:36" ht="13.5" customHeight="1">
      <c r="C733" s="492" t="s">
        <v>1388</v>
      </c>
      <c r="D733" s="536" t="s">
        <v>57</v>
      </c>
      <c r="E733" s="534" t="s">
        <v>35</v>
      </c>
      <c r="F733" s="313">
        <v>1</v>
      </c>
      <c r="G733" s="39"/>
      <c r="H733" s="39"/>
      <c r="I733" s="40"/>
      <c r="M733" s="314"/>
      <c r="N733" s="314"/>
      <c r="O733" s="312"/>
      <c r="P733" s="313"/>
    </row>
    <row r="734" spans="3:36" ht="13.5" customHeight="1">
      <c r="C734" s="492" t="s">
        <v>1457</v>
      </c>
      <c r="D734" s="536" t="s">
        <v>57</v>
      </c>
      <c r="E734" s="534" t="s">
        <v>40</v>
      </c>
      <c r="F734" s="313">
        <v>1</v>
      </c>
      <c r="G734" s="39"/>
      <c r="H734" s="39"/>
      <c r="I734" s="40"/>
      <c r="M734" s="314"/>
      <c r="N734" s="314"/>
      <c r="O734" s="312"/>
      <c r="P734" s="313"/>
    </row>
    <row r="735" spans="3:36" ht="13.5" customHeight="1">
      <c r="C735" s="492" t="s">
        <v>1504</v>
      </c>
      <c r="D735" s="536" t="s">
        <v>57</v>
      </c>
      <c r="E735" s="534" t="s">
        <v>35</v>
      </c>
      <c r="F735" s="313">
        <v>1</v>
      </c>
      <c r="G735" s="39"/>
      <c r="H735" s="39"/>
      <c r="I735" s="40"/>
      <c r="M735" s="314"/>
      <c r="N735" s="314"/>
      <c r="O735" s="312"/>
      <c r="P735" s="313"/>
    </row>
    <row r="736" spans="3:36" ht="13.5" customHeight="1">
      <c r="C736" s="492" t="s">
        <v>1505</v>
      </c>
      <c r="D736" s="536" t="s">
        <v>57</v>
      </c>
      <c r="E736" s="534" t="s">
        <v>37</v>
      </c>
      <c r="F736" s="313">
        <v>1</v>
      </c>
      <c r="G736" s="39"/>
      <c r="H736" s="39"/>
      <c r="I736" s="40"/>
      <c r="M736" s="314"/>
      <c r="N736" s="314"/>
      <c r="O736" s="312"/>
      <c r="P736" s="313"/>
    </row>
    <row r="737" spans="3:16" ht="13.5" customHeight="1">
      <c r="C737" s="492" t="s">
        <v>1506</v>
      </c>
      <c r="D737" s="536" t="s">
        <v>57</v>
      </c>
      <c r="E737" s="534" t="s">
        <v>35</v>
      </c>
      <c r="F737" s="313">
        <v>1</v>
      </c>
      <c r="G737" s="39"/>
      <c r="H737" s="39"/>
      <c r="I737" s="40"/>
      <c r="M737" s="311"/>
      <c r="N737" s="311"/>
      <c r="O737" s="312"/>
      <c r="P737" s="313"/>
    </row>
    <row r="738" spans="3:16" ht="13.5" customHeight="1">
      <c r="C738" s="492" t="s">
        <v>1507</v>
      </c>
      <c r="D738" s="536" t="s">
        <v>57</v>
      </c>
      <c r="E738" s="534" t="s">
        <v>35</v>
      </c>
      <c r="F738" s="313">
        <v>1</v>
      </c>
      <c r="G738" s="39"/>
      <c r="H738" s="39"/>
      <c r="I738" s="40"/>
      <c r="M738" s="311"/>
      <c r="N738" s="311"/>
      <c r="O738" s="312"/>
      <c r="P738" s="313"/>
    </row>
    <row r="739" spans="3:16" ht="13.5" customHeight="1">
      <c r="C739" s="492" t="s">
        <v>1508</v>
      </c>
      <c r="D739" s="536" t="s">
        <v>57</v>
      </c>
      <c r="E739" s="534" t="s">
        <v>35</v>
      </c>
      <c r="F739" s="313">
        <v>1</v>
      </c>
      <c r="G739" s="39"/>
      <c r="H739" s="39"/>
      <c r="I739" s="40"/>
      <c r="M739" s="311"/>
      <c r="N739" s="311"/>
      <c r="O739" s="312"/>
      <c r="P739" s="313"/>
    </row>
    <row r="740" spans="3:16" ht="13.5" customHeight="1">
      <c r="C740" s="593" t="s">
        <v>1509</v>
      </c>
      <c r="D740" s="659" t="s">
        <v>57</v>
      </c>
      <c r="E740" s="534" t="s">
        <v>40</v>
      </c>
      <c r="F740" s="313">
        <v>1</v>
      </c>
      <c r="G740" s="39"/>
      <c r="H740" s="39"/>
      <c r="I740" s="40"/>
      <c r="M740" s="311"/>
      <c r="N740" s="311"/>
      <c r="O740" s="312"/>
      <c r="P740" s="313"/>
    </row>
    <row r="741" spans="3:16" ht="13.5" customHeight="1">
      <c r="C741" s="491" t="s">
        <v>621</v>
      </c>
      <c r="D741" s="491" t="s">
        <v>1213</v>
      </c>
      <c r="E741" s="533" t="s">
        <v>35</v>
      </c>
      <c r="F741" s="313">
        <v>1</v>
      </c>
      <c r="G741" s="39"/>
      <c r="H741" s="39"/>
      <c r="I741" s="40"/>
      <c r="M741" s="311"/>
      <c r="N741" s="311"/>
      <c r="O741" s="312"/>
      <c r="P741" s="313"/>
    </row>
    <row r="742" spans="3:16" ht="13.5" customHeight="1">
      <c r="C742" s="491" t="s">
        <v>622</v>
      </c>
      <c r="D742" s="491" t="s">
        <v>1213</v>
      </c>
      <c r="E742" s="533" t="s">
        <v>40</v>
      </c>
      <c r="F742" s="313">
        <v>1</v>
      </c>
      <c r="G742" s="39"/>
      <c r="H742" s="39"/>
      <c r="I742" s="40"/>
      <c r="M742" s="311"/>
      <c r="N742" s="311"/>
      <c r="O742" s="312"/>
      <c r="P742" s="313"/>
    </row>
    <row r="743" spans="3:16" ht="13.5" customHeight="1">
      <c r="C743" s="491" t="s">
        <v>623</v>
      </c>
      <c r="D743" s="491" t="s">
        <v>1213</v>
      </c>
      <c r="E743" s="533" t="s">
        <v>35</v>
      </c>
      <c r="F743" s="313">
        <v>1</v>
      </c>
      <c r="G743" s="39"/>
      <c r="H743" s="39"/>
      <c r="I743" s="40"/>
      <c r="M743" s="311"/>
      <c r="N743" s="311"/>
      <c r="O743" s="312"/>
      <c r="P743" s="313"/>
    </row>
    <row r="744" spans="3:16" ht="13.5" customHeight="1">
      <c r="C744" s="491" t="s">
        <v>624</v>
      </c>
      <c r="D744" s="491" t="s">
        <v>1213</v>
      </c>
      <c r="E744" s="533" t="s">
        <v>35</v>
      </c>
      <c r="F744" s="313">
        <v>1</v>
      </c>
      <c r="G744" s="39"/>
      <c r="H744" s="39"/>
      <c r="I744" s="40"/>
      <c r="M744" s="311"/>
      <c r="N744" s="311"/>
      <c r="O744" s="312"/>
      <c r="P744" s="313"/>
    </row>
    <row r="745" spans="3:16" ht="13.5" customHeight="1">
      <c r="C745" s="491" t="s">
        <v>1398</v>
      </c>
      <c r="D745" s="491" t="s">
        <v>1213</v>
      </c>
      <c r="E745" s="533" t="s">
        <v>35</v>
      </c>
      <c r="F745" s="313">
        <v>1</v>
      </c>
      <c r="G745" s="39"/>
      <c r="H745" s="39"/>
      <c r="I745" s="40"/>
      <c r="M745" s="314"/>
      <c r="N745" s="314"/>
      <c r="O745" s="312"/>
      <c r="P745" s="313"/>
    </row>
    <row r="746" spans="3:16" ht="13.5" customHeight="1">
      <c r="C746" s="491" t="s">
        <v>1397</v>
      </c>
      <c r="D746" s="491" t="s">
        <v>1213</v>
      </c>
      <c r="E746" s="533" t="s">
        <v>35</v>
      </c>
      <c r="F746" s="313">
        <v>1</v>
      </c>
      <c r="G746" s="39"/>
      <c r="H746" s="39"/>
      <c r="I746" s="40"/>
      <c r="M746" s="311"/>
      <c r="N746" s="311"/>
      <c r="O746" s="312"/>
      <c r="P746" s="313"/>
    </row>
    <row r="747" spans="3:16" ht="13.5" customHeight="1">
      <c r="C747" s="492" t="s">
        <v>1510</v>
      </c>
      <c r="D747" s="492" t="s">
        <v>1667</v>
      </c>
      <c r="E747" s="534" t="s">
        <v>35</v>
      </c>
      <c r="F747" s="313">
        <v>1</v>
      </c>
      <c r="G747" s="39"/>
      <c r="H747" s="39"/>
      <c r="I747" s="40"/>
      <c r="M747" s="311"/>
      <c r="N747" s="311"/>
      <c r="O747" s="312"/>
      <c r="P747" s="313"/>
    </row>
    <row r="748" spans="3:16" ht="13.5" customHeight="1">
      <c r="C748" s="492" t="s">
        <v>1511</v>
      </c>
      <c r="D748" s="492" t="s">
        <v>1667</v>
      </c>
      <c r="E748" s="534" t="s">
        <v>35</v>
      </c>
      <c r="F748" s="313">
        <v>1</v>
      </c>
      <c r="G748" s="39"/>
      <c r="H748" s="39"/>
      <c r="I748" s="40"/>
      <c r="M748" s="311"/>
      <c r="N748" s="311"/>
      <c r="O748" s="312"/>
      <c r="P748" s="313"/>
    </row>
    <row r="749" spans="3:16" ht="13.5" customHeight="1">
      <c r="C749" s="492" t="s">
        <v>1512</v>
      </c>
      <c r="D749" s="492" t="s">
        <v>1667</v>
      </c>
      <c r="E749" s="534" t="s">
        <v>35</v>
      </c>
      <c r="F749" s="313">
        <v>1</v>
      </c>
      <c r="G749" s="39"/>
      <c r="H749" s="39"/>
      <c r="I749" s="40"/>
      <c r="M749" s="311"/>
      <c r="N749" s="311"/>
      <c r="O749" s="312"/>
      <c r="P749" s="313"/>
    </row>
    <row r="750" spans="3:16" ht="13.5" customHeight="1">
      <c r="C750" s="492" t="s">
        <v>1513</v>
      </c>
      <c r="D750" s="492" t="s">
        <v>1667</v>
      </c>
      <c r="E750" s="534" t="s">
        <v>35</v>
      </c>
      <c r="F750" s="313">
        <v>1</v>
      </c>
      <c r="G750" s="39"/>
      <c r="H750" s="39"/>
      <c r="I750" s="40"/>
      <c r="M750" s="311"/>
      <c r="N750" s="311"/>
      <c r="O750" s="312"/>
      <c r="P750" s="313"/>
    </row>
    <row r="751" spans="3:16" ht="13.5" customHeight="1">
      <c r="C751" s="494" t="s">
        <v>626</v>
      </c>
      <c r="D751" s="491" t="s">
        <v>1214</v>
      </c>
      <c r="E751" s="533" t="s">
        <v>35</v>
      </c>
      <c r="F751" s="313">
        <v>1</v>
      </c>
      <c r="G751" s="39"/>
      <c r="H751" s="39"/>
      <c r="I751" s="40"/>
      <c r="M751" s="311"/>
      <c r="N751" s="311"/>
      <c r="O751" s="312"/>
      <c r="P751" s="313"/>
    </row>
    <row r="752" spans="3:16" ht="13.5" customHeight="1">
      <c r="C752" s="494" t="s">
        <v>627</v>
      </c>
      <c r="D752" s="491" t="s">
        <v>1214</v>
      </c>
      <c r="E752" s="533" t="s">
        <v>35</v>
      </c>
      <c r="F752" s="313">
        <v>1</v>
      </c>
      <c r="G752" s="39"/>
      <c r="H752" s="39"/>
      <c r="I752" s="40"/>
      <c r="M752" s="311"/>
      <c r="N752" s="311"/>
      <c r="O752" s="312"/>
      <c r="P752" s="313"/>
    </row>
    <row r="753" spans="3:16" ht="13.5" customHeight="1">
      <c r="C753" s="494" t="s">
        <v>628</v>
      </c>
      <c r="D753" s="491" t="s">
        <v>1214</v>
      </c>
      <c r="E753" s="533" t="s">
        <v>40</v>
      </c>
      <c r="F753" s="313">
        <v>1</v>
      </c>
      <c r="G753" s="39"/>
      <c r="H753" s="39"/>
      <c r="I753" s="40"/>
      <c r="M753" s="311"/>
      <c r="N753" s="311"/>
      <c r="O753" s="312"/>
      <c r="P753" s="313"/>
    </row>
    <row r="754" spans="3:16" ht="13.5" customHeight="1">
      <c r="C754" s="494" t="s">
        <v>1514</v>
      </c>
      <c r="D754" s="491" t="s">
        <v>1214</v>
      </c>
      <c r="E754" s="533" t="s">
        <v>40</v>
      </c>
      <c r="F754" s="313">
        <v>1</v>
      </c>
      <c r="G754" s="39"/>
      <c r="H754" s="39"/>
      <c r="I754" s="40"/>
      <c r="M754" s="311"/>
      <c r="N754" s="311"/>
      <c r="O754" s="312"/>
      <c r="P754" s="313"/>
    </row>
    <row r="755" spans="3:16" ht="13.5" customHeight="1">
      <c r="C755" s="494" t="s">
        <v>630</v>
      </c>
      <c r="D755" s="491" t="s">
        <v>1214</v>
      </c>
      <c r="E755" s="533" t="s">
        <v>35</v>
      </c>
      <c r="F755" s="313">
        <v>1</v>
      </c>
      <c r="G755" s="39"/>
      <c r="H755" s="39"/>
      <c r="I755" s="40"/>
      <c r="M755" s="311"/>
      <c r="N755" s="311"/>
      <c r="O755" s="312"/>
      <c r="P755" s="313"/>
    </row>
    <row r="756" spans="3:16" ht="13.5" customHeight="1">
      <c r="C756" s="492" t="s">
        <v>631</v>
      </c>
      <c r="D756" s="492" t="s">
        <v>1215</v>
      </c>
      <c r="E756" s="534" t="s">
        <v>40</v>
      </c>
      <c r="F756" s="313">
        <v>1</v>
      </c>
      <c r="G756" s="39"/>
      <c r="H756" s="39"/>
      <c r="I756" s="40"/>
      <c r="M756" s="311"/>
      <c r="N756" s="311"/>
      <c r="O756" s="312"/>
      <c r="P756" s="313"/>
    </row>
    <row r="757" spans="3:16" ht="13.5" customHeight="1">
      <c r="C757" s="492" t="s">
        <v>632</v>
      </c>
      <c r="D757" s="492" t="s">
        <v>1215</v>
      </c>
      <c r="E757" s="534" t="s">
        <v>40</v>
      </c>
      <c r="F757" s="313">
        <v>1</v>
      </c>
      <c r="G757" s="39"/>
      <c r="H757" s="39"/>
      <c r="I757" s="40"/>
      <c r="M757" s="311"/>
      <c r="N757" s="311"/>
      <c r="O757" s="312"/>
      <c r="P757" s="313"/>
    </row>
    <row r="758" spans="3:16" ht="13.5" customHeight="1">
      <c r="C758" s="492" t="s">
        <v>633</v>
      </c>
      <c r="D758" s="492" t="s">
        <v>1215</v>
      </c>
      <c r="E758" s="534" t="s">
        <v>40</v>
      </c>
      <c r="F758" s="313">
        <v>1</v>
      </c>
      <c r="G758" s="39"/>
      <c r="H758" s="39"/>
      <c r="I758" s="40"/>
      <c r="M758" s="311"/>
      <c r="N758" s="311"/>
      <c r="O758" s="312"/>
      <c r="P758" s="313"/>
    </row>
    <row r="759" spans="3:16" ht="13.5" customHeight="1">
      <c r="C759" s="492" t="s">
        <v>634</v>
      </c>
      <c r="D759" s="492" t="s">
        <v>1215</v>
      </c>
      <c r="E759" s="534" t="s">
        <v>35</v>
      </c>
      <c r="F759" s="313">
        <v>1</v>
      </c>
      <c r="G759" s="39"/>
      <c r="H759" s="39"/>
      <c r="I759" s="40"/>
      <c r="M759" s="311"/>
      <c r="N759" s="311"/>
      <c r="O759" s="312"/>
      <c r="P759" s="313"/>
    </row>
    <row r="760" spans="3:16" ht="13.5" customHeight="1">
      <c r="C760" s="492" t="s">
        <v>635</v>
      </c>
      <c r="D760" s="492" t="s">
        <v>1215</v>
      </c>
      <c r="E760" s="534" t="s">
        <v>35</v>
      </c>
      <c r="F760" s="313">
        <v>1</v>
      </c>
      <c r="G760" s="39"/>
      <c r="H760" s="39"/>
      <c r="I760" s="40"/>
      <c r="M760" s="311"/>
      <c r="N760" s="311"/>
      <c r="O760" s="312"/>
      <c r="P760" s="313"/>
    </row>
    <row r="761" spans="3:16" ht="13.5" customHeight="1">
      <c r="C761" s="492" t="s">
        <v>1474</v>
      </c>
      <c r="D761" s="492" t="s">
        <v>1215</v>
      </c>
      <c r="E761" s="534" t="s">
        <v>35</v>
      </c>
      <c r="F761" s="313">
        <v>1</v>
      </c>
      <c r="G761" s="39"/>
      <c r="H761" s="39"/>
      <c r="I761" s="40"/>
      <c r="M761" s="311"/>
      <c r="N761" s="311"/>
      <c r="O761" s="312"/>
      <c r="P761" s="313"/>
    </row>
    <row r="762" spans="3:16" ht="13.5" customHeight="1">
      <c r="C762" s="492" t="s">
        <v>636</v>
      </c>
      <c r="D762" s="492" t="s">
        <v>1215</v>
      </c>
      <c r="E762" s="534" t="s">
        <v>35</v>
      </c>
      <c r="F762" s="313">
        <v>1</v>
      </c>
      <c r="G762" s="39"/>
      <c r="H762" s="39"/>
      <c r="I762" s="40"/>
      <c r="M762" s="311"/>
      <c r="N762" s="311"/>
      <c r="O762" s="312"/>
      <c r="P762" s="313"/>
    </row>
    <row r="763" spans="3:16" ht="13.5" customHeight="1">
      <c r="C763" s="492" t="s">
        <v>1399</v>
      </c>
      <c r="D763" s="492" t="s">
        <v>1215</v>
      </c>
      <c r="E763" s="534" t="s">
        <v>40</v>
      </c>
      <c r="F763" s="313">
        <v>1</v>
      </c>
      <c r="G763" s="39"/>
      <c r="H763" s="39"/>
      <c r="I763" s="40"/>
      <c r="M763" s="311"/>
      <c r="N763" s="311"/>
      <c r="O763" s="312"/>
      <c r="P763" s="313"/>
    </row>
    <row r="764" spans="3:16" ht="13.5" customHeight="1">
      <c r="C764" s="593" t="s">
        <v>1515</v>
      </c>
      <c r="D764" s="593" t="s">
        <v>1215</v>
      </c>
      <c r="E764" s="534" t="s">
        <v>40</v>
      </c>
      <c r="F764" s="313">
        <v>1</v>
      </c>
      <c r="G764" s="39"/>
      <c r="H764" s="39"/>
      <c r="I764" s="40"/>
      <c r="M764" s="311"/>
      <c r="N764" s="311"/>
      <c r="O764" s="312"/>
      <c r="P764" s="313"/>
    </row>
    <row r="765" spans="3:16" ht="13.5" customHeight="1">
      <c r="C765" s="491" t="s">
        <v>410</v>
      </c>
      <c r="D765" s="538" t="s">
        <v>179</v>
      </c>
      <c r="E765" s="533" t="s">
        <v>35</v>
      </c>
      <c r="F765" s="313">
        <v>1</v>
      </c>
      <c r="G765" s="39"/>
      <c r="H765" s="39"/>
      <c r="I765" s="40"/>
      <c r="M765" s="311"/>
      <c r="N765" s="311"/>
      <c r="O765" s="312"/>
      <c r="P765" s="313"/>
    </row>
    <row r="766" spans="3:16" ht="13.5" customHeight="1">
      <c r="C766" s="491" t="s">
        <v>195</v>
      </c>
      <c r="D766" s="538" t="s">
        <v>179</v>
      </c>
      <c r="E766" s="533" t="s">
        <v>40</v>
      </c>
      <c r="F766" s="313">
        <v>1</v>
      </c>
      <c r="G766" s="39"/>
      <c r="H766" s="39"/>
      <c r="I766" s="40"/>
      <c r="M766" s="311"/>
      <c r="N766" s="311"/>
      <c r="O766" s="312"/>
      <c r="P766" s="313"/>
    </row>
    <row r="767" spans="3:16" ht="13.5" customHeight="1">
      <c r="C767" s="491" t="s">
        <v>178</v>
      </c>
      <c r="D767" s="538" t="s">
        <v>179</v>
      </c>
      <c r="E767" s="533" t="s">
        <v>35</v>
      </c>
      <c r="F767" s="313">
        <v>1</v>
      </c>
      <c r="G767" s="39"/>
      <c r="H767" s="39"/>
      <c r="I767" s="40"/>
      <c r="M767" s="311"/>
      <c r="N767" s="311"/>
      <c r="O767" s="312"/>
      <c r="P767" s="313"/>
    </row>
    <row r="768" spans="3:16" ht="13.5" customHeight="1">
      <c r="C768" s="491" t="s">
        <v>491</v>
      </c>
      <c r="D768" s="538" t="s">
        <v>179</v>
      </c>
      <c r="E768" s="533" t="s">
        <v>35</v>
      </c>
      <c r="F768" s="313">
        <v>1</v>
      </c>
      <c r="G768" s="39"/>
      <c r="H768" s="39"/>
      <c r="I768" s="40"/>
      <c r="M768" s="311"/>
      <c r="N768" s="311"/>
      <c r="O768" s="312"/>
      <c r="P768" s="313"/>
    </row>
    <row r="769" spans="3:16" ht="13.5" customHeight="1">
      <c r="C769" s="491" t="s">
        <v>326</v>
      </c>
      <c r="D769" s="538" t="s">
        <v>179</v>
      </c>
      <c r="E769" s="533" t="s">
        <v>40</v>
      </c>
      <c r="F769" s="313">
        <v>1</v>
      </c>
      <c r="G769" s="39"/>
      <c r="H769" s="39"/>
      <c r="I769" s="40"/>
      <c r="M769" s="311"/>
      <c r="N769" s="311"/>
      <c r="O769" s="312"/>
      <c r="P769" s="313"/>
    </row>
    <row r="770" spans="3:16" ht="13.5" customHeight="1">
      <c r="C770" s="491" t="s">
        <v>637</v>
      </c>
      <c r="D770" s="538" t="s">
        <v>179</v>
      </c>
      <c r="E770" s="533" t="s">
        <v>40</v>
      </c>
      <c r="F770" s="313">
        <v>1</v>
      </c>
      <c r="G770" s="39"/>
      <c r="H770" s="39"/>
      <c r="I770" s="40"/>
      <c r="M770" s="311"/>
      <c r="N770" s="311"/>
      <c r="O770" s="312"/>
      <c r="P770" s="313"/>
    </row>
    <row r="771" spans="3:16" ht="13.5" customHeight="1">
      <c r="C771" s="491" t="s">
        <v>638</v>
      </c>
      <c r="D771" s="538" t="s">
        <v>179</v>
      </c>
      <c r="E771" s="533" t="s">
        <v>40</v>
      </c>
      <c r="F771" s="313">
        <v>1</v>
      </c>
      <c r="G771" s="39"/>
      <c r="H771" s="39"/>
      <c r="I771" s="40"/>
      <c r="M771" s="311"/>
      <c r="N771" s="311"/>
      <c r="O771" s="312"/>
      <c r="P771" s="313"/>
    </row>
    <row r="772" spans="3:16" ht="13.5" customHeight="1">
      <c r="C772" s="491" t="s">
        <v>639</v>
      </c>
      <c r="D772" s="538" t="s">
        <v>179</v>
      </c>
      <c r="E772" s="533" t="s">
        <v>35</v>
      </c>
      <c r="F772" s="313">
        <v>1</v>
      </c>
      <c r="G772" s="39"/>
      <c r="H772" s="39"/>
      <c r="I772" s="40"/>
      <c r="M772" s="311"/>
      <c r="N772" s="311"/>
      <c r="O772" s="312"/>
      <c r="P772" s="313"/>
    </row>
    <row r="773" spans="3:16" ht="13.5" customHeight="1">
      <c r="C773" s="491" t="s">
        <v>1516</v>
      </c>
      <c r="D773" s="538" t="s">
        <v>179</v>
      </c>
      <c r="E773" s="533" t="s">
        <v>40</v>
      </c>
      <c r="F773" s="313">
        <v>1</v>
      </c>
      <c r="G773" s="39"/>
      <c r="H773" s="39"/>
      <c r="I773" s="40"/>
      <c r="M773" s="311"/>
      <c r="N773" s="311"/>
      <c r="O773" s="312"/>
      <c r="P773" s="313"/>
    </row>
    <row r="774" spans="3:16" ht="13.5" customHeight="1">
      <c r="C774" s="492" t="s">
        <v>640</v>
      </c>
      <c r="D774" s="492" t="s">
        <v>1216</v>
      </c>
      <c r="E774" s="534" t="s">
        <v>35</v>
      </c>
      <c r="F774" s="313">
        <v>1</v>
      </c>
      <c r="G774" s="39"/>
      <c r="H774" s="39"/>
      <c r="I774" s="40"/>
      <c r="M774" s="311"/>
      <c r="N774" s="311"/>
      <c r="O774" s="312"/>
      <c r="P774" s="313"/>
    </row>
    <row r="775" spans="3:16" ht="13.5" customHeight="1">
      <c r="C775" s="493" t="s">
        <v>1685</v>
      </c>
      <c r="D775" s="493" t="s">
        <v>1216</v>
      </c>
      <c r="E775" s="535" t="s">
        <v>35</v>
      </c>
      <c r="F775" s="313">
        <v>1</v>
      </c>
      <c r="G775" s="39"/>
      <c r="H775" s="39"/>
      <c r="I775" s="40"/>
      <c r="M775" s="311"/>
      <c r="N775" s="311"/>
      <c r="O775" s="312"/>
      <c r="P775" s="313"/>
    </row>
    <row r="776" spans="3:16" ht="13.5" customHeight="1">
      <c r="C776" s="492" t="s">
        <v>641</v>
      </c>
      <c r="D776" s="492" t="s">
        <v>1216</v>
      </c>
      <c r="E776" s="534" t="s">
        <v>35</v>
      </c>
      <c r="F776" s="313">
        <v>1</v>
      </c>
      <c r="G776" s="39"/>
      <c r="H776" s="39"/>
      <c r="I776" s="40"/>
      <c r="M776" s="311"/>
      <c r="N776" s="311"/>
      <c r="O776" s="312"/>
      <c r="P776" s="313"/>
    </row>
    <row r="777" spans="3:16" ht="13.5" customHeight="1">
      <c r="C777" s="492" t="s">
        <v>642</v>
      </c>
      <c r="D777" s="492" t="s">
        <v>1216</v>
      </c>
      <c r="E777" s="534" t="s">
        <v>35</v>
      </c>
      <c r="F777" s="313">
        <v>1</v>
      </c>
      <c r="G777" s="39"/>
      <c r="H777" s="39"/>
      <c r="I777" s="40"/>
      <c r="M777" s="311"/>
      <c r="N777" s="311"/>
      <c r="O777" s="312"/>
      <c r="P777" s="313"/>
    </row>
    <row r="778" spans="3:16" ht="13.5" customHeight="1">
      <c r="C778" s="492" t="s">
        <v>1517</v>
      </c>
      <c r="D778" s="492" t="s">
        <v>1216</v>
      </c>
      <c r="E778" s="534" t="s">
        <v>40</v>
      </c>
      <c r="F778" s="313">
        <v>1</v>
      </c>
      <c r="G778" s="39"/>
      <c r="H778" s="39"/>
      <c r="I778" s="40"/>
      <c r="M778" s="311"/>
      <c r="N778" s="311"/>
      <c r="O778" s="312"/>
      <c r="P778" s="313"/>
    </row>
    <row r="779" spans="3:16" ht="13.5" customHeight="1">
      <c r="C779" s="492" t="s">
        <v>1401</v>
      </c>
      <c r="D779" s="492" t="s">
        <v>1216</v>
      </c>
      <c r="E779" s="534" t="s">
        <v>35</v>
      </c>
      <c r="F779" s="313">
        <v>1</v>
      </c>
      <c r="G779" s="39"/>
      <c r="H779" s="39"/>
      <c r="I779" s="40"/>
      <c r="M779" s="311"/>
      <c r="N779" s="311"/>
      <c r="O779" s="312"/>
      <c r="P779" s="313"/>
    </row>
    <row r="780" spans="3:16" ht="13.5" customHeight="1">
      <c r="C780" s="492" t="s">
        <v>1686</v>
      </c>
      <c r="D780" s="492" t="s">
        <v>1216</v>
      </c>
      <c r="E780" s="534" t="s">
        <v>40</v>
      </c>
      <c r="F780" s="313">
        <v>1</v>
      </c>
      <c r="G780" s="39"/>
      <c r="H780" s="39"/>
      <c r="I780" s="40"/>
      <c r="M780" s="311"/>
      <c r="N780" s="311"/>
      <c r="O780" s="312"/>
      <c r="P780" s="313"/>
    </row>
    <row r="781" spans="3:16" ht="13.5" customHeight="1">
      <c r="C781" s="493" t="s">
        <v>1687</v>
      </c>
      <c r="D781" s="493" t="s">
        <v>1216</v>
      </c>
      <c r="E781" s="535" t="s">
        <v>35</v>
      </c>
      <c r="F781" s="313">
        <v>1</v>
      </c>
      <c r="G781" s="39"/>
      <c r="H781" s="39"/>
      <c r="I781" s="40"/>
      <c r="M781" s="311"/>
      <c r="N781" s="311"/>
      <c r="O781" s="312"/>
      <c r="P781" s="313"/>
    </row>
    <row r="782" spans="3:16" ht="13.5" customHeight="1">
      <c r="C782" s="491" t="s">
        <v>352</v>
      </c>
      <c r="D782" s="491" t="s">
        <v>306</v>
      </c>
      <c r="E782" s="533" t="s">
        <v>40</v>
      </c>
      <c r="F782" s="313">
        <v>1</v>
      </c>
      <c r="G782" s="39"/>
      <c r="H782" s="39"/>
      <c r="I782" s="40"/>
      <c r="M782" s="311"/>
      <c r="N782" s="311"/>
      <c r="O782" s="312"/>
      <c r="P782" s="313"/>
    </row>
    <row r="783" spans="3:16" ht="13.5" customHeight="1">
      <c r="C783" s="491" t="s">
        <v>643</v>
      </c>
      <c r="D783" s="491" t="s">
        <v>306</v>
      </c>
      <c r="E783" s="533" t="s">
        <v>40</v>
      </c>
      <c r="F783" s="313">
        <v>1</v>
      </c>
      <c r="G783" s="39"/>
      <c r="H783" s="39"/>
      <c r="I783" s="40"/>
      <c r="M783" s="311"/>
      <c r="N783" s="311"/>
      <c r="O783" s="312"/>
      <c r="P783" s="313"/>
    </row>
    <row r="784" spans="3:16" ht="13.5" customHeight="1">
      <c r="C784" s="491" t="s">
        <v>305</v>
      </c>
      <c r="D784" s="491" t="s">
        <v>306</v>
      </c>
      <c r="E784" s="533" t="s">
        <v>35</v>
      </c>
      <c r="F784" s="313">
        <v>1</v>
      </c>
      <c r="G784" s="39"/>
      <c r="H784" s="39"/>
      <c r="I784" s="40"/>
      <c r="M784" s="311"/>
      <c r="N784" s="311"/>
      <c r="O784" s="312"/>
      <c r="P784" s="313"/>
    </row>
    <row r="785" spans="3:16" ht="13.5" customHeight="1">
      <c r="C785" s="491" t="s">
        <v>645</v>
      </c>
      <c r="D785" s="491" t="s">
        <v>306</v>
      </c>
      <c r="E785" s="533" t="s">
        <v>40</v>
      </c>
      <c r="F785" s="313">
        <v>1</v>
      </c>
      <c r="G785" s="39"/>
      <c r="H785" s="39"/>
      <c r="I785" s="40"/>
      <c r="M785" s="311"/>
      <c r="N785" s="311"/>
      <c r="O785" s="312"/>
      <c r="P785" s="313"/>
    </row>
    <row r="786" spans="3:16" ht="13.5" customHeight="1">
      <c r="C786" s="491" t="s">
        <v>646</v>
      </c>
      <c r="D786" s="491" t="s">
        <v>306</v>
      </c>
      <c r="E786" s="533" t="s">
        <v>35</v>
      </c>
      <c r="F786" s="313">
        <v>1</v>
      </c>
      <c r="G786" s="39"/>
      <c r="H786" s="39"/>
      <c r="I786" s="40"/>
      <c r="M786" s="311"/>
      <c r="N786" s="311"/>
      <c r="O786" s="312"/>
      <c r="P786" s="313"/>
    </row>
    <row r="787" spans="3:16" ht="13.5" customHeight="1">
      <c r="C787" s="491" t="s">
        <v>435</v>
      </c>
      <c r="D787" s="491" t="s">
        <v>306</v>
      </c>
      <c r="E787" s="533" t="s">
        <v>35</v>
      </c>
      <c r="F787" s="313">
        <v>1</v>
      </c>
      <c r="G787" s="39"/>
      <c r="H787" s="39"/>
      <c r="I787" s="40"/>
      <c r="M787" s="311"/>
      <c r="N787" s="311"/>
      <c r="O787" s="312"/>
      <c r="P787" s="313"/>
    </row>
    <row r="788" spans="3:16" ht="13.5" customHeight="1">
      <c r="C788" s="491" t="s">
        <v>310</v>
      </c>
      <c r="D788" s="491" t="s">
        <v>306</v>
      </c>
      <c r="E788" s="533" t="s">
        <v>35</v>
      </c>
      <c r="F788" s="313">
        <v>1</v>
      </c>
      <c r="G788" s="39"/>
      <c r="H788" s="39"/>
      <c r="I788" s="40"/>
      <c r="M788" s="311"/>
      <c r="N788" s="311"/>
      <c r="O788" s="312"/>
      <c r="P788" s="313"/>
    </row>
    <row r="789" spans="3:16" ht="13.5" customHeight="1">
      <c r="C789" s="491" t="s">
        <v>366</v>
      </c>
      <c r="D789" s="491" t="s">
        <v>306</v>
      </c>
      <c r="E789" s="533" t="s">
        <v>35</v>
      </c>
      <c r="F789" s="313">
        <v>1</v>
      </c>
      <c r="G789" s="39"/>
      <c r="H789" s="39"/>
      <c r="I789" s="40"/>
      <c r="M789" s="311"/>
      <c r="N789" s="311"/>
      <c r="O789" s="312"/>
      <c r="P789" s="313"/>
    </row>
    <row r="790" spans="3:16" ht="13.5" customHeight="1">
      <c r="C790" s="491" t="s">
        <v>529</v>
      </c>
      <c r="D790" s="491" t="s">
        <v>306</v>
      </c>
      <c r="E790" s="533" t="s">
        <v>40</v>
      </c>
      <c r="F790" s="313">
        <v>1</v>
      </c>
      <c r="G790" s="39"/>
      <c r="H790" s="39"/>
      <c r="I790" s="40"/>
      <c r="M790" s="311"/>
      <c r="N790" s="311"/>
      <c r="O790" s="312"/>
      <c r="P790" s="313"/>
    </row>
    <row r="791" spans="3:16" ht="13.5" customHeight="1">
      <c r="C791" s="491" t="s">
        <v>446</v>
      </c>
      <c r="D791" s="491" t="s">
        <v>306</v>
      </c>
      <c r="E791" s="533" t="s">
        <v>40</v>
      </c>
      <c r="F791" s="313">
        <v>1</v>
      </c>
      <c r="G791" s="39"/>
      <c r="H791" s="39"/>
      <c r="I791" s="40"/>
      <c r="M791" s="311"/>
      <c r="N791" s="311"/>
      <c r="O791" s="312"/>
      <c r="P791" s="313"/>
    </row>
    <row r="792" spans="3:16" ht="13.5" customHeight="1">
      <c r="C792" s="491" t="s">
        <v>647</v>
      </c>
      <c r="D792" s="491" t="s">
        <v>306</v>
      </c>
      <c r="E792" s="533" t="s">
        <v>40</v>
      </c>
      <c r="F792" s="313">
        <v>1</v>
      </c>
      <c r="G792" s="39"/>
      <c r="H792" s="39"/>
      <c r="I792" s="40"/>
      <c r="M792" s="311"/>
      <c r="N792" s="311"/>
      <c r="O792" s="312"/>
      <c r="P792" s="313"/>
    </row>
    <row r="793" spans="3:16" ht="13.5" customHeight="1">
      <c r="C793" s="491" t="s">
        <v>506</v>
      </c>
      <c r="D793" s="491" t="s">
        <v>306</v>
      </c>
      <c r="E793" s="533" t="s">
        <v>35</v>
      </c>
      <c r="F793" s="313">
        <v>1</v>
      </c>
      <c r="G793" s="39"/>
      <c r="H793" s="39"/>
      <c r="I793" s="40"/>
      <c r="M793" s="311"/>
      <c r="N793" s="311"/>
      <c r="O793" s="312"/>
      <c r="P793" s="313"/>
    </row>
    <row r="794" spans="3:16" ht="13.5" customHeight="1">
      <c r="C794" s="491" t="s">
        <v>1518</v>
      </c>
      <c r="D794" s="491" t="s">
        <v>306</v>
      </c>
      <c r="E794" s="533" t="s">
        <v>35</v>
      </c>
      <c r="F794" s="313">
        <v>1</v>
      </c>
      <c r="G794" s="39"/>
      <c r="H794" s="39"/>
      <c r="I794" s="40"/>
      <c r="M794" s="311"/>
      <c r="N794" s="311"/>
      <c r="O794" s="312"/>
      <c r="P794" s="313"/>
    </row>
    <row r="795" spans="3:16" ht="13.5" customHeight="1">
      <c r="C795" s="491" t="s">
        <v>648</v>
      </c>
      <c r="D795" s="491" t="s">
        <v>306</v>
      </c>
      <c r="E795" s="533" t="s">
        <v>35</v>
      </c>
      <c r="F795" s="313">
        <v>1</v>
      </c>
      <c r="G795" s="39"/>
      <c r="H795" s="39"/>
      <c r="I795" s="40"/>
      <c r="M795" s="311"/>
      <c r="N795" s="311"/>
      <c r="O795" s="312"/>
      <c r="P795" s="313"/>
    </row>
    <row r="796" spans="3:16" ht="13.5" customHeight="1">
      <c r="C796" s="491" t="s">
        <v>428</v>
      </c>
      <c r="D796" s="491" t="s">
        <v>306</v>
      </c>
      <c r="E796" s="533" t="s">
        <v>35</v>
      </c>
      <c r="F796" s="313">
        <v>1</v>
      </c>
      <c r="G796" s="39"/>
      <c r="H796" s="39"/>
      <c r="I796" s="40"/>
      <c r="M796" s="311"/>
      <c r="N796" s="311"/>
      <c r="O796" s="312"/>
      <c r="P796" s="313"/>
    </row>
    <row r="797" spans="3:16" ht="13.5" customHeight="1">
      <c r="C797" s="491" t="s">
        <v>524</v>
      </c>
      <c r="D797" s="491" t="s">
        <v>306</v>
      </c>
      <c r="E797" s="533" t="s">
        <v>40</v>
      </c>
      <c r="F797" s="313">
        <v>1</v>
      </c>
      <c r="G797" s="39"/>
      <c r="H797" s="39"/>
      <c r="I797" s="40"/>
      <c r="M797" s="311"/>
      <c r="N797" s="311"/>
      <c r="O797" s="312"/>
      <c r="P797" s="313"/>
    </row>
    <row r="798" spans="3:16" ht="13.5" customHeight="1">
      <c r="C798" s="491" t="s">
        <v>1463</v>
      </c>
      <c r="D798" s="491" t="s">
        <v>306</v>
      </c>
      <c r="E798" s="533" t="s">
        <v>35</v>
      </c>
      <c r="F798" s="313">
        <v>1</v>
      </c>
      <c r="G798" s="39"/>
      <c r="H798" s="39"/>
      <c r="I798" s="40"/>
      <c r="M798" s="311"/>
      <c r="N798" s="311"/>
      <c r="O798" s="312"/>
      <c r="P798" s="313"/>
    </row>
    <row r="799" spans="3:16" ht="13.5" customHeight="1">
      <c r="C799" s="491" t="s">
        <v>649</v>
      </c>
      <c r="D799" s="491" t="s">
        <v>306</v>
      </c>
      <c r="E799" s="533" t="s">
        <v>40</v>
      </c>
      <c r="F799" s="313">
        <v>1</v>
      </c>
      <c r="G799" s="39"/>
      <c r="H799" s="39"/>
      <c r="I799" s="40"/>
      <c r="M799" s="311"/>
      <c r="N799" s="311"/>
      <c r="O799" s="312"/>
      <c r="P799" s="313"/>
    </row>
    <row r="800" spans="3:16" ht="13.5" customHeight="1">
      <c r="C800" s="491" t="s">
        <v>499</v>
      </c>
      <c r="D800" s="491" t="s">
        <v>306</v>
      </c>
      <c r="E800" s="533" t="s">
        <v>40</v>
      </c>
      <c r="F800" s="313">
        <v>1</v>
      </c>
      <c r="G800" s="39"/>
      <c r="H800" s="39"/>
      <c r="I800" s="40"/>
      <c r="M800" s="311"/>
      <c r="N800" s="311"/>
      <c r="O800" s="312"/>
      <c r="P800" s="313"/>
    </row>
    <row r="801" spans="3:16" ht="13.5" customHeight="1">
      <c r="C801" s="491" t="s">
        <v>629</v>
      </c>
      <c r="D801" s="491" t="s">
        <v>306</v>
      </c>
      <c r="E801" s="533" t="s">
        <v>35</v>
      </c>
      <c r="F801" s="313">
        <v>1</v>
      </c>
      <c r="G801" s="39"/>
      <c r="H801" s="39"/>
      <c r="I801" s="40"/>
      <c r="M801" s="311"/>
      <c r="N801" s="311"/>
      <c r="O801" s="312"/>
      <c r="P801" s="313"/>
    </row>
    <row r="802" spans="3:16" ht="13.5" customHeight="1">
      <c r="C802" s="595" t="s">
        <v>1403</v>
      </c>
      <c r="D802" s="595" t="s">
        <v>306</v>
      </c>
      <c r="E802" s="660" t="s">
        <v>40</v>
      </c>
      <c r="F802" s="313">
        <v>1</v>
      </c>
      <c r="G802" s="39"/>
      <c r="H802" s="39"/>
      <c r="I802" s="40"/>
      <c r="M802" s="311"/>
      <c r="N802" s="311"/>
      <c r="O802" s="312"/>
      <c r="P802" s="313"/>
    </row>
    <row r="803" spans="3:16" ht="13.5" customHeight="1">
      <c r="C803" s="491" t="s">
        <v>1402</v>
      </c>
      <c r="D803" s="491" t="s">
        <v>306</v>
      </c>
      <c r="E803" s="533" t="s">
        <v>35</v>
      </c>
      <c r="F803" s="313">
        <v>1</v>
      </c>
      <c r="G803" s="39"/>
      <c r="H803" s="39"/>
      <c r="I803" s="40"/>
      <c r="M803" s="311"/>
      <c r="N803" s="311"/>
      <c r="O803" s="312"/>
      <c r="P803" s="313"/>
    </row>
    <row r="804" spans="3:16" ht="13.5" customHeight="1">
      <c r="C804" s="491" t="s">
        <v>1706</v>
      </c>
      <c r="D804" s="491" t="s">
        <v>306</v>
      </c>
      <c r="E804" s="533" t="s">
        <v>40</v>
      </c>
      <c r="F804" s="313">
        <v>1</v>
      </c>
      <c r="G804" s="39"/>
      <c r="H804" s="39"/>
      <c r="I804" s="40" t="s">
        <v>1711</v>
      </c>
      <c r="M804" s="311"/>
      <c r="N804" s="311"/>
      <c r="O804" s="312"/>
      <c r="P804" s="313"/>
    </row>
    <row r="805" spans="3:16" ht="13.5" customHeight="1">
      <c r="C805" s="491" t="s">
        <v>1404</v>
      </c>
      <c r="D805" s="491" t="s">
        <v>306</v>
      </c>
      <c r="E805" s="533" t="s">
        <v>35</v>
      </c>
      <c r="F805" s="313">
        <v>1</v>
      </c>
      <c r="G805" s="39"/>
      <c r="H805" s="39"/>
      <c r="I805" s="40"/>
      <c r="M805" s="311"/>
      <c r="N805" s="311"/>
      <c r="O805" s="312"/>
      <c r="P805" s="313"/>
    </row>
    <row r="806" spans="3:16" ht="13.5" customHeight="1">
      <c r="C806" s="492" t="s">
        <v>650</v>
      </c>
      <c r="D806" s="492" t="s">
        <v>75</v>
      </c>
      <c r="E806" s="534" t="s">
        <v>35</v>
      </c>
      <c r="F806" s="313">
        <v>1</v>
      </c>
      <c r="G806" s="39"/>
      <c r="H806" s="39"/>
      <c r="I806" s="40"/>
      <c r="M806" s="311"/>
      <c r="N806" s="311"/>
      <c r="O806" s="312"/>
      <c r="P806" s="313"/>
    </row>
    <row r="807" spans="3:16" ht="13.5" customHeight="1">
      <c r="C807" s="492" t="s">
        <v>651</v>
      </c>
      <c r="D807" s="492" t="s">
        <v>75</v>
      </c>
      <c r="E807" s="534" t="s">
        <v>35</v>
      </c>
      <c r="F807" s="313">
        <v>1</v>
      </c>
      <c r="G807" s="39"/>
      <c r="H807" s="39"/>
      <c r="I807" s="40"/>
      <c r="M807" s="311"/>
      <c r="N807" s="311"/>
      <c r="O807" s="312"/>
      <c r="P807" s="313"/>
    </row>
    <row r="808" spans="3:16" ht="13.5" customHeight="1">
      <c r="C808" s="492" t="s">
        <v>652</v>
      </c>
      <c r="D808" s="492" t="s">
        <v>75</v>
      </c>
      <c r="E808" s="534" t="s">
        <v>40</v>
      </c>
      <c r="F808" s="313">
        <v>1</v>
      </c>
      <c r="G808" s="39"/>
      <c r="H808" s="39"/>
      <c r="I808" s="40"/>
      <c r="M808" s="311"/>
      <c r="N808" s="311"/>
      <c r="O808" s="312"/>
      <c r="P808" s="313"/>
    </row>
    <row r="809" spans="3:16" ht="13.5" customHeight="1">
      <c r="C809" s="492" t="s">
        <v>114</v>
      </c>
      <c r="D809" s="492" t="s">
        <v>75</v>
      </c>
      <c r="E809" s="534" t="s">
        <v>40</v>
      </c>
      <c r="F809" s="313">
        <v>1</v>
      </c>
      <c r="G809" s="39"/>
      <c r="H809" s="39"/>
      <c r="I809" s="40"/>
      <c r="M809" s="311"/>
      <c r="N809" s="311"/>
      <c r="O809" s="312"/>
      <c r="P809" s="313"/>
    </row>
    <row r="810" spans="3:16" ht="13.5" customHeight="1">
      <c r="C810" s="492" t="s">
        <v>653</v>
      </c>
      <c r="D810" s="492" t="s">
        <v>75</v>
      </c>
      <c r="E810" s="534" t="s">
        <v>40</v>
      </c>
      <c r="F810" s="313">
        <v>1</v>
      </c>
      <c r="G810" s="39"/>
      <c r="H810" s="39"/>
      <c r="I810" s="40"/>
      <c r="M810" s="311"/>
      <c r="N810" s="311"/>
      <c r="O810" s="312"/>
      <c r="P810" s="313"/>
    </row>
    <row r="811" spans="3:16" ht="13.5" customHeight="1">
      <c r="C811" s="492" t="s">
        <v>654</v>
      </c>
      <c r="D811" s="492" t="s">
        <v>75</v>
      </c>
      <c r="E811" s="534" t="s">
        <v>40</v>
      </c>
      <c r="F811" s="313">
        <v>1</v>
      </c>
      <c r="G811" s="39"/>
      <c r="H811" s="39"/>
      <c r="I811" s="40"/>
      <c r="M811" s="311"/>
      <c r="N811" s="311"/>
      <c r="O811" s="312"/>
      <c r="P811" s="313"/>
    </row>
    <row r="812" spans="3:16" ht="13.5" customHeight="1">
      <c r="C812" s="492" t="s">
        <v>129</v>
      </c>
      <c r="D812" s="492" t="s">
        <v>75</v>
      </c>
      <c r="E812" s="534" t="s">
        <v>40</v>
      </c>
      <c r="F812" s="313">
        <v>1</v>
      </c>
      <c r="G812" s="39"/>
      <c r="H812" s="39"/>
      <c r="I812" s="40"/>
      <c r="M812" s="311"/>
      <c r="N812" s="311"/>
      <c r="O812" s="312"/>
      <c r="P812" s="313"/>
    </row>
    <row r="813" spans="3:16" ht="13.5" customHeight="1">
      <c r="C813" s="492" t="s">
        <v>74</v>
      </c>
      <c r="D813" s="492" t="s">
        <v>75</v>
      </c>
      <c r="E813" s="534" t="s">
        <v>40</v>
      </c>
      <c r="F813" s="313">
        <v>1</v>
      </c>
      <c r="G813" s="39"/>
      <c r="H813" s="39"/>
      <c r="I813" s="40"/>
      <c r="M813" s="311"/>
      <c r="N813" s="311"/>
      <c r="O813" s="312"/>
      <c r="P813" s="313"/>
    </row>
    <row r="814" spans="3:16" ht="13.5" customHeight="1">
      <c r="C814" s="492" t="s">
        <v>655</v>
      </c>
      <c r="D814" s="492" t="s">
        <v>75</v>
      </c>
      <c r="E814" s="534" t="s">
        <v>35</v>
      </c>
      <c r="F814" s="313">
        <v>1</v>
      </c>
      <c r="G814" s="39"/>
      <c r="H814" s="39"/>
      <c r="I814" s="40"/>
      <c r="M814" s="311"/>
      <c r="N814" s="311"/>
      <c r="O814" s="312"/>
      <c r="P814" s="313"/>
    </row>
    <row r="815" spans="3:16" ht="13.5" customHeight="1">
      <c r="C815" s="492" t="s">
        <v>133</v>
      </c>
      <c r="D815" s="492" t="s">
        <v>75</v>
      </c>
      <c r="E815" s="534" t="s">
        <v>35</v>
      </c>
      <c r="F815" s="313">
        <v>1</v>
      </c>
      <c r="G815" s="39"/>
      <c r="H815" s="39"/>
      <c r="I815" s="40"/>
      <c r="M815" s="311"/>
      <c r="N815" s="311"/>
      <c r="O815" s="312"/>
      <c r="P815" s="313"/>
    </row>
    <row r="816" spans="3:16" ht="13.5" customHeight="1">
      <c r="C816" s="491" t="s">
        <v>168</v>
      </c>
      <c r="D816" s="491" t="s">
        <v>169</v>
      </c>
      <c r="E816" s="533" t="s">
        <v>40</v>
      </c>
      <c r="F816" s="313">
        <v>1</v>
      </c>
      <c r="G816" s="39"/>
      <c r="H816" s="39"/>
      <c r="I816" s="40"/>
      <c r="M816" s="311"/>
      <c r="N816" s="311"/>
      <c r="O816" s="312"/>
      <c r="P816" s="313"/>
    </row>
    <row r="817" spans="3:16" ht="13.5" customHeight="1">
      <c r="C817" s="491" t="s">
        <v>253</v>
      </c>
      <c r="D817" s="491" t="s">
        <v>169</v>
      </c>
      <c r="E817" s="533" t="s">
        <v>40</v>
      </c>
      <c r="F817" s="313">
        <v>1</v>
      </c>
      <c r="G817" s="39"/>
      <c r="H817" s="39"/>
      <c r="I817" s="40"/>
      <c r="M817" s="282"/>
      <c r="N817" s="277"/>
      <c r="O817" s="317"/>
      <c r="P817" s="313"/>
    </row>
    <row r="818" spans="3:16" ht="13.5" customHeight="1">
      <c r="C818" s="491" t="s">
        <v>656</v>
      </c>
      <c r="D818" s="491" t="s">
        <v>169</v>
      </c>
      <c r="E818" s="533" t="s">
        <v>35</v>
      </c>
      <c r="F818" s="313">
        <v>1</v>
      </c>
      <c r="G818" s="39"/>
      <c r="H818" s="39"/>
      <c r="I818" s="40"/>
      <c r="M818" s="311"/>
      <c r="N818" s="311"/>
      <c r="O818" s="312"/>
      <c r="P818" s="313"/>
    </row>
    <row r="819" spans="3:16" ht="13.5" customHeight="1">
      <c r="C819" s="491" t="s">
        <v>479</v>
      </c>
      <c r="D819" s="491" t="s">
        <v>169</v>
      </c>
      <c r="E819" s="533" t="s">
        <v>35</v>
      </c>
      <c r="F819" s="313">
        <v>1</v>
      </c>
      <c r="G819" s="39"/>
      <c r="H819" s="39"/>
      <c r="I819" s="40"/>
      <c r="M819" s="311"/>
      <c r="N819" s="311"/>
      <c r="O819" s="312"/>
      <c r="P819" s="313"/>
    </row>
    <row r="820" spans="3:16" ht="13.5" customHeight="1">
      <c r="C820" s="491" t="s">
        <v>286</v>
      </c>
      <c r="D820" s="491" t="s">
        <v>169</v>
      </c>
      <c r="E820" s="533" t="s">
        <v>40</v>
      </c>
      <c r="F820" s="313">
        <v>1</v>
      </c>
      <c r="G820" s="39"/>
      <c r="H820" s="39"/>
      <c r="I820" s="40"/>
      <c r="M820" s="311"/>
      <c r="N820" s="311"/>
      <c r="O820" s="312"/>
      <c r="P820" s="313"/>
    </row>
    <row r="821" spans="3:16" ht="13.5" customHeight="1">
      <c r="C821" s="491" t="s">
        <v>262</v>
      </c>
      <c r="D821" s="491" t="s">
        <v>169</v>
      </c>
      <c r="E821" s="533" t="s">
        <v>35</v>
      </c>
      <c r="F821" s="313">
        <v>1</v>
      </c>
      <c r="G821" s="39"/>
      <c r="H821" s="39"/>
      <c r="I821" s="40"/>
      <c r="M821" s="311"/>
      <c r="N821" s="311"/>
      <c r="O821" s="312"/>
      <c r="P821" s="313"/>
    </row>
    <row r="822" spans="3:16" ht="13.5" customHeight="1">
      <c r="C822" s="491" t="s">
        <v>657</v>
      </c>
      <c r="D822" s="491" t="s">
        <v>169</v>
      </c>
      <c r="E822" s="533" t="s">
        <v>40</v>
      </c>
      <c r="F822" s="313">
        <v>1</v>
      </c>
      <c r="G822" s="39"/>
      <c r="H822" s="39"/>
      <c r="I822" s="40"/>
      <c r="M822" s="311"/>
      <c r="N822" s="311"/>
      <c r="O822" s="312"/>
      <c r="P822" s="313"/>
    </row>
    <row r="823" spans="3:16" ht="13.5" customHeight="1">
      <c r="C823" s="491" t="s">
        <v>625</v>
      </c>
      <c r="D823" s="491" t="s">
        <v>169</v>
      </c>
      <c r="E823" s="533" t="s">
        <v>35</v>
      </c>
      <c r="F823" s="313">
        <v>1</v>
      </c>
      <c r="G823" s="39"/>
      <c r="H823" s="39"/>
      <c r="I823" s="40"/>
      <c r="M823" s="311"/>
      <c r="N823" s="311"/>
      <c r="O823" s="312"/>
      <c r="P823" s="313"/>
    </row>
    <row r="824" spans="3:16" ht="13.5" customHeight="1">
      <c r="C824" s="492" t="s">
        <v>199</v>
      </c>
      <c r="D824" s="492" t="s">
        <v>185</v>
      </c>
      <c r="E824" s="534" t="s">
        <v>35</v>
      </c>
      <c r="F824" s="313">
        <v>1</v>
      </c>
      <c r="G824" s="39"/>
      <c r="H824" s="39"/>
      <c r="I824" s="40"/>
      <c r="M824" s="311"/>
      <c r="N824" s="311"/>
      <c r="O824" s="312"/>
      <c r="P824" s="313"/>
    </row>
    <row r="825" spans="3:16" ht="13.5" customHeight="1">
      <c r="C825" s="492" t="s">
        <v>183</v>
      </c>
      <c r="D825" s="492" t="s">
        <v>185</v>
      </c>
      <c r="E825" s="534" t="s">
        <v>40</v>
      </c>
      <c r="F825" s="313">
        <v>1</v>
      </c>
      <c r="G825" s="39"/>
      <c r="H825" s="39"/>
      <c r="I825" s="40"/>
      <c r="M825" s="311"/>
      <c r="N825" s="311"/>
      <c r="O825" s="312"/>
      <c r="P825" s="313"/>
    </row>
    <row r="826" spans="3:16" ht="13.5" customHeight="1">
      <c r="C826" s="492" t="s">
        <v>257</v>
      </c>
      <c r="D826" s="492" t="s">
        <v>185</v>
      </c>
      <c r="E826" s="534" t="s">
        <v>40</v>
      </c>
      <c r="F826" s="313">
        <v>1</v>
      </c>
      <c r="G826" s="39"/>
      <c r="H826" s="39"/>
      <c r="I826" s="40"/>
      <c r="M826" s="311"/>
      <c r="N826" s="311"/>
      <c r="O826" s="312"/>
      <c r="P826" s="313"/>
    </row>
    <row r="827" spans="3:16" ht="13.5" customHeight="1">
      <c r="C827" s="492" t="s">
        <v>658</v>
      </c>
      <c r="D827" s="492" t="s">
        <v>185</v>
      </c>
      <c r="E827" s="534" t="s">
        <v>40</v>
      </c>
      <c r="F827" s="313">
        <v>1</v>
      </c>
      <c r="G827" s="39"/>
      <c r="H827" s="39"/>
      <c r="I827" s="40"/>
      <c r="M827" s="311"/>
      <c r="N827" s="311"/>
      <c r="O827" s="312"/>
      <c r="P827" s="313"/>
    </row>
    <row r="828" spans="3:16" ht="13.5" customHeight="1">
      <c r="C828" s="491" t="s">
        <v>398</v>
      </c>
      <c r="D828" s="539" t="s">
        <v>299</v>
      </c>
      <c r="E828" s="533" t="s">
        <v>40</v>
      </c>
      <c r="F828" s="313">
        <v>1</v>
      </c>
      <c r="G828" s="39"/>
      <c r="H828" s="39"/>
      <c r="I828" s="40"/>
      <c r="M828" s="311"/>
      <c r="N828" s="311"/>
      <c r="O828" s="312"/>
      <c r="P828" s="313"/>
    </row>
    <row r="829" spans="3:16" ht="13.5" customHeight="1">
      <c r="C829" s="491" t="s">
        <v>469</v>
      </c>
      <c r="D829" s="539" t="s">
        <v>299</v>
      </c>
      <c r="E829" s="533" t="s">
        <v>35</v>
      </c>
      <c r="F829" s="313">
        <v>1</v>
      </c>
      <c r="G829" s="39"/>
      <c r="H829" s="39"/>
      <c r="I829" s="40"/>
      <c r="M829" s="311"/>
      <c r="N829" s="311"/>
      <c r="O829" s="312"/>
      <c r="P829" s="313"/>
    </row>
    <row r="830" spans="3:16" ht="13.5" customHeight="1">
      <c r="C830" s="491" t="s">
        <v>659</v>
      </c>
      <c r="D830" s="539" t="s">
        <v>299</v>
      </c>
      <c r="E830" s="533" t="s">
        <v>35</v>
      </c>
      <c r="F830" s="313">
        <v>1</v>
      </c>
      <c r="G830" s="39"/>
      <c r="H830" s="39"/>
      <c r="I830" s="40"/>
      <c r="M830" s="311"/>
      <c r="N830" s="311"/>
      <c r="O830" s="312"/>
      <c r="P830" s="313"/>
    </row>
    <row r="831" spans="3:16" ht="13.5" customHeight="1">
      <c r="C831" s="491" t="s">
        <v>298</v>
      </c>
      <c r="D831" s="539" t="s">
        <v>299</v>
      </c>
      <c r="E831" s="533" t="s">
        <v>40</v>
      </c>
      <c r="F831" s="313">
        <v>1</v>
      </c>
      <c r="G831" s="39"/>
      <c r="H831" s="39"/>
      <c r="I831" s="40"/>
      <c r="M831" s="311"/>
      <c r="N831" s="311"/>
      <c r="O831" s="312"/>
      <c r="P831" s="313"/>
    </row>
    <row r="832" spans="3:16" ht="13.5" customHeight="1">
      <c r="C832" s="491" t="s">
        <v>660</v>
      </c>
      <c r="D832" s="539" t="s">
        <v>299</v>
      </c>
      <c r="E832" s="533" t="s">
        <v>40</v>
      </c>
      <c r="F832" s="313">
        <v>1</v>
      </c>
      <c r="G832" s="39"/>
      <c r="H832" s="39"/>
      <c r="I832" s="40"/>
      <c r="M832" s="311"/>
      <c r="N832" s="311"/>
      <c r="O832" s="312"/>
      <c r="P832" s="313"/>
    </row>
    <row r="833" spans="3:16" ht="13.5" customHeight="1">
      <c r="C833" s="491" t="s">
        <v>661</v>
      </c>
      <c r="D833" s="539" t="s">
        <v>299</v>
      </c>
      <c r="E833" s="533" t="s">
        <v>35</v>
      </c>
      <c r="F833" s="313">
        <v>1</v>
      </c>
      <c r="G833" s="39"/>
      <c r="H833" s="39"/>
      <c r="I833" s="40"/>
      <c r="M833" s="311"/>
      <c r="N833" s="311"/>
      <c r="O833" s="312"/>
      <c r="P833" s="313"/>
    </row>
    <row r="834" spans="3:16" ht="13.5" customHeight="1">
      <c r="C834" s="491" t="s">
        <v>663</v>
      </c>
      <c r="D834" s="539" t="s">
        <v>299</v>
      </c>
      <c r="E834" s="533" t="s">
        <v>40</v>
      </c>
      <c r="F834" s="313">
        <v>1</v>
      </c>
      <c r="G834" s="39"/>
      <c r="H834" s="39"/>
      <c r="I834" s="40"/>
      <c r="M834" s="311"/>
      <c r="N834" s="311"/>
      <c r="O834" s="312"/>
      <c r="P834" s="313"/>
    </row>
    <row r="835" spans="3:16" ht="13.5" customHeight="1">
      <c r="C835" s="491" t="s">
        <v>330</v>
      </c>
      <c r="D835" s="539" t="s">
        <v>299</v>
      </c>
      <c r="E835" s="533" t="s">
        <v>35</v>
      </c>
      <c r="F835" s="313">
        <v>1</v>
      </c>
      <c r="G835" s="39"/>
      <c r="H835" s="39"/>
      <c r="I835" s="40"/>
      <c r="M835" s="311"/>
      <c r="N835" s="311"/>
      <c r="O835" s="312"/>
      <c r="P835" s="313"/>
    </row>
    <row r="836" spans="3:16" ht="13.5" customHeight="1">
      <c r="C836" s="491" t="s">
        <v>664</v>
      </c>
      <c r="D836" s="539" t="s">
        <v>299</v>
      </c>
      <c r="E836" s="533" t="s">
        <v>35</v>
      </c>
      <c r="F836" s="313">
        <v>1</v>
      </c>
      <c r="G836" s="39"/>
      <c r="H836" s="39"/>
      <c r="I836" s="40"/>
      <c r="M836" s="311"/>
      <c r="N836" s="311"/>
      <c r="O836" s="312"/>
      <c r="P836" s="313"/>
    </row>
    <row r="837" spans="3:16" ht="13.5" customHeight="1">
      <c r="C837" s="491" t="s">
        <v>149</v>
      </c>
      <c r="D837" s="539" t="s">
        <v>299</v>
      </c>
      <c r="E837" s="533" t="s">
        <v>35</v>
      </c>
      <c r="F837" s="313">
        <v>1</v>
      </c>
      <c r="G837" s="39"/>
      <c r="H837" s="39"/>
      <c r="I837" s="40"/>
      <c r="M837" s="311"/>
      <c r="N837" s="311"/>
      <c r="O837" s="312"/>
      <c r="P837" s="313"/>
    </row>
    <row r="838" spans="3:16" ht="13.5" customHeight="1">
      <c r="C838" s="491" t="s">
        <v>1488</v>
      </c>
      <c r="D838" s="539" t="s">
        <v>299</v>
      </c>
      <c r="E838" s="533" t="s">
        <v>35</v>
      </c>
      <c r="F838" s="313">
        <v>1</v>
      </c>
      <c r="G838" s="39"/>
      <c r="H838" s="39"/>
      <c r="I838" s="40"/>
      <c r="M838" s="311"/>
      <c r="N838" s="311"/>
      <c r="O838" s="312"/>
      <c r="P838" s="313"/>
    </row>
    <row r="839" spans="3:16" ht="13.5" customHeight="1">
      <c r="C839" s="491" t="s">
        <v>1485</v>
      </c>
      <c r="D839" s="539" t="s">
        <v>299</v>
      </c>
      <c r="E839" s="533" t="s">
        <v>40</v>
      </c>
      <c r="F839" s="313">
        <v>1</v>
      </c>
      <c r="G839" s="39"/>
      <c r="H839" s="39"/>
      <c r="I839" s="40"/>
      <c r="M839" s="311"/>
      <c r="N839" s="311"/>
      <c r="O839" s="312"/>
      <c r="P839" s="313"/>
    </row>
    <row r="840" spans="3:16" ht="13.5" customHeight="1">
      <c r="C840" s="594" t="s">
        <v>1519</v>
      </c>
      <c r="D840" s="661" t="s">
        <v>299</v>
      </c>
      <c r="E840" s="658" t="s">
        <v>40</v>
      </c>
      <c r="F840" s="313">
        <v>1</v>
      </c>
      <c r="G840" s="39"/>
      <c r="H840" s="39"/>
      <c r="I840" s="40"/>
      <c r="M840" s="311"/>
      <c r="N840" s="311"/>
      <c r="O840" s="312"/>
      <c r="P840" s="313"/>
    </row>
    <row r="841" spans="3:16" ht="13.5" customHeight="1">
      <c r="C841" s="594" t="s">
        <v>568</v>
      </c>
      <c r="D841" s="661" t="s">
        <v>299</v>
      </c>
      <c r="E841" s="658" t="s">
        <v>40</v>
      </c>
      <c r="F841" s="313">
        <v>1</v>
      </c>
      <c r="G841" s="39"/>
      <c r="H841" s="39"/>
      <c r="I841" s="40"/>
      <c r="M841" s="311"/>
      <c r="N841" s="311"/>
      <c r="O841" s="312"/>
      <c r="P841" s="313"/>
    </row>
    <row r="842" spans="3:16" ht="13.5" customHeight="1">
      <c r="C842" s="595" t="s">
        <v>1490</v>
      </c>
      <c r="D842" s="662" t="s">
        <v>299</v>
      </c>
      <c r="E842" s="660" t="s">
        <v>40</v>
      </c>
      <c r="F842" s="313">
        <v>1</v>
      </c>
      <c r="G842" s="39"/>
      <c r="H842" s="39"/>
      <c r="I842" s="40"/>
      <c r="M842" s="311"/>
      <c r="N842" s="311"/>
      <c r="O842" s="312"/>
      <c r="P842" s="313"/>
    </row>
    <row r="843" spans="3:16" ht="13.5" customHeight="1">
      <c r="C843" s="595" t="s">
        <v>1489</v>
      </c>
      <c r="D843" s="662" t="s">
        <v>299</v>
      </c>
      <c r="E843" s="660" t="s">
        <v>40</v>
      </c>
      <c r="F843" s="313">
        <v>1</v>
      </c>
      <c r="G843" s="39"/>
      <c r="H843" s="39"/>
      <c r="I843" s="40"/>
      <c r="M843" s="311"/>
      <c r="N843" s="311"/>
      <c r="O843" s="312"/>
      <c r="P843" s="313"/>
    </row>
    <row r="844" spans="3:16" ht="13.5" customHeight="1">
      <c r="C844" s="492" t="s">
        <v>394</v>
      </c>
      <c r="D844" s="492" t="s">
        <v>1217</v>
      </c>
      <c r="E844" s="534" t="s">
        <v>40</v>
      </c>
      <c r="F844" s="313">
        <v>1</v>
      </c>
      <c r="G844" s="39"/>
      <c r="H844" s="39"/>
      <c r="I844" s="40"/>
      <c r="M844" s="311"/>
      <c r="N844" s="311"/>
      <c r="O844" s="312"/>
      <c r="P844" s="313"/>
    </row>
    <row r="845" spans="3:16" ht="13.5" customHeight="1">
      <c r="C845" s="492" t="s">
        <v>314</v>
      </c>
      <c r="D845" s="492" t="s">
        <v>1217</v>
      </c>
      <c r="E845" s="534" t="s">
        <v>40</v>
      </c>
      <c r="F845" s="313">
        <v>1</v>
      </c>
      <c r="G845" s="39"/>
      <c r="H845" s="39"/>
      <c r="I845" s="40"/>
      <c r="M845" s="311"/>
      <c r="N845" s="311"/>
      <c r="O845" s="312"/>
      <c r="P845" s="313"/>
    </row>
    <row r="846" spans="3:16" ht="13.5" customHeight="1">
      <c r="C846" s="492" t="s">
        <v>1520</v>
      </c>
      <c r="D846" s="492" t="s">
        <v>1217</v>
      </c>
      <c r="E846" s="534" t="s">
        <v>40</v>
      </c>
      <c r="F846" s="313">
        <v>1</v>
      </c>
      <c r="G846" s="39"/>
      <c r="H846" s="39"/>
      <c r="I846" s="40"/>
      <c r="M846" s="311"/>
      <c r="N846" s="311"/>
      <c r="O846" s="312"/>
      <c r="P846" s="313"/>
    </row>
    <row r="847" spans="3:16" ht="13.5" customHeight="1">
      <c r="C847" s="492" t="s">
        <v>1461</v>
      </c>
      <c r="D847" s="492" t="s">
        <v>1217</v>
      </c>
      <c r="E847" s="534" t="s">
        <v>35</v>
      </c>
      <c r="F847" s="313">
        <v>1</v>
      </c>
      <c r="G847" s="39"/>
      <c r="H847" s="39"/>
      <c r="I847" s="40"/>
      <c r="M847" s="311"/>
      <c r="N847" s="311"/>
      <c r="O847" s="312"/>
      <c r="P847" s="313"/>
    </row>
    <row r="848" spans="3:16" ht="13.5" customHeight="1">
      <c r="C848" s="492" t="s">
        <v>1400</v>
      </c>
      <c r="D848" s="492" t="s">
        <v>1217</v>
      </c>
      <c r="E848" s="534" t="s">
        <v>40</v>
      </c>
      <c r="F848" s="313">
        <v>1</v>
      </c>
      <c r="G848" s="39"/>
      <c r="H848" s="39"/>
      <c r="I848" s="40"/>
      <c r="M848" s="311"/>
      <c r="N848" s="311"/>
      <c r="O848" s="312"/>
      <c r="P848" s="313"/>
    </row>
    <row r="849" spans="3:16" ht="13.5" customHeight="1">
      <c r="C849" s="492" t="s">
        <v>290</v>
      </c>
      <c r="D849" s="492" t="s">
        <v>1217</v>
      </c>
      <c r="E849" s="534" t="s">
        <v>35</v>
      </c>
      <c r="F849" s="313">
        <v>1</v>
      </c>
      <c r="G849" s="39"/>
      <c r="H849" s="39"/>
      <c r="I849" s="40"/>
      <c r="M849" s="311"/>
      <c r="N849" s="311"/>
      <c r="O849" s="312"/>
      <c r="P849" s="313"/>
    </row>
    <row r="850" spans="3:16" ht="13.5" customHeight="1">
      <c r="C850" s="593" t="s">
        <v>1475</v>
      </c>
      <c r="D850" s="593" t="s">
        <v>1217</v>
      </c>
      <c r="E850" s="657" t="s">
        <v>35</v>
      </c>
      <c r="F850" s="313">
        <v>1</v>
      </c>
      <c r="G850" s="39"/>
      <c r="H850" s="39"/>
      <c r="I850" s="40"/>
      <c r="M850" s="311"/>
      <c r="N850" s="311"/>
      <c r="O850" s="312"/>
      <c r="P850" s="313"/>
    </row>
    <row r="851" spans="3:16" ht="13.5" customHeight="1">
      <c r="C851" s="593" t="s">
        <v>1705</v>
      </c>
      <c r="D851" s="593" t="s">
        <v>1217</v>
      </c>
      <c r="E851" s="657" t="s">
        <v>40</v>
      </c>
      <c r="F851" s="313">
        <v>1</v>
      </c>
      <c r="G851" s="39"/>
      <c r="H851" s="39"/>
      <c r="I851" s="40"/>
      <c r="M851" s="311"/>
      <c r="N851" s="311"/>
      <c r="O851" s="312"/>
      <c r="P851" s="313"/>
    </row>
    <row r="852" spans="3:16" ht="13.5" customHeight="1">
      <c r="C852" s="491" t="s">
        <v>473</v>
      </c>
      <c r="D852" s="491" t="s">
        <v>1319</v>
      </c>
      <c r="E852" s="533" t="s">
        <v>35</v>
      </c>
      <c r="F852" s="313">
        <v>1</v>
      </c>
      <c r="G852" s="39"/>
      <c r="H852" s="39"/>
      <c r="I852" s="40"/>
      <c r="M852" s="311"/>
      <c r="N852" s="311"/>
      <c r="O852" s="312"/>
      <c r="P852" s="313"/>
    </row>
    <row r="853" spans="3:16" ht="13.5" customHeight="1">
      <c r="C853" s="491" t="s">
        <v>665</v>
      </c>
      <c r="D853" s="491" t="s">
        <v>1319</v>
      </c>
      <c r="E853" s="533" t="s">
        <v>35</v>
      </c>
      <c r="F853" s="313">
        <v>1</v>
      </c>
      <c r="G853" s="39"/>
      <c r="H853" s="39"/>
      <c r="I853" s="40"/>
      <c r="M853" s="311"/>
      <c r="N853" s="311"/>
      <c r="O853" s="312"/>
      <c r="P853" s="313"/>
    </row>
    <row r="854" spans="3:16" ht="13.5" customHeight="1">
      <c r="C854" s="491" t="s">
        <v>1521</v>
      </c>
      <c r="D854" s="491" t="s">
        <v>1319</v>
      </c>
      <c r="E854" s="533" t="s">
        <v>35</v>
      </c>
      <c r="F854" s="313">
        <v>1</v>
      </c>
      <c r="G854" s="39"/>
      <c r="H854" s="39"/>
      <c r="I854" s="40"/>
      <c r="M854" s="311"/>
      <c r="N854" s="311"/>
      <c r="O854" s="312"/>
      <c r="P854" s="313"/>
    </row>
    <row r="855" spans="3:16" ht="13.5" customHeight="1">
      <c r="C855" s="491" t="s">
        <v>341</v>
      </c>
      <c r="D855" s="491" t="s">
        <v>1319</v>
      </c>
      <c r="E855" s="533" t="s">
        <v>40</v>
      </c>
      <c r="F855" s="313">
        <v>1</v>
      </c>
      <c r="G855" s="39"/>
      <c r="H855" s="39"/>
      <c r="I855" s="40"/>
      <c r="M855" s="311"/>
      <c r="N855" s="311"/>
      <c r="O855" s="312"/>
      <c r="P855" s="313"/>
    </row>
    <row r="856" spans="3:16" ht="13.5" customHeight="1">
      <c r="C856" s="491" t="s">
        <v>344</v>
      </c>
      <c r="D856" s="491" t="s">
        <v>1319</v>
      </c>
      <c r="E856" s="533" t="s">
        <v>35</v>
      </c>
      <c r="F856" s="313">
        <v>1</v>
      </c>
      <c r="G856" s="39"/>
      <c r="H856" s="39"/>
      <c r="I856" s="40"/>
      <c r="M856" s="311"/>
      <c r="N856" s="311"/>
      <c r="O856" s="312"/>
      <c r="P856" s="313"/>
    </row>
    <row r="857" spans="3:16" ht="13.5" customHeight="1">
      <c r="C857" s="491" t="s">
        <v>666</v>
      </c>
      <c r="D857" s="491" t="s">
        <v>1319</v>
      </c>
      <c r="E857" s="533" t="s">
        <v>40</v>
      </c>
      <c r="F857" s="313">
        <v>1</v>
      </c>
      <c r="G857" s="39"/>
      <c r="H857" s="39"/>
      <c r="I857" s="40"/>
      <c r="M857" s="311"/>
      <c r="N857" s="311"/>
      <c r="O857" s="312"/>
      <c r="P857" s="313"/>
    </row>
    <row r="858" spans="3:16" ht="13.5" customHeight="1">
      <c r="C858" s="491" t="s">
        <v>667</v>
      </c>
      <c r="D858" s="491" t="s">
        <v>1319</v>
      </c>
      <c r="E858" s="533" t="s">
        <v>40</v>
      </c>
      <c r="F858" s="313">
        <v>1</v>
      </c>
      <c r="G858" s="39"/>
      <c r="H858" s="39"/>
      <c r="I858" s="40"/>
      <c r="M858" s="311"/>
      <c r="N858" s="311"/>
      <c r="O858" s="312"/>
      <c r="P858" s="313"/>
    </row>
    <row r="859" spans="3:16" ht="13.5" customHeight="1">
      <c r="C859" s="491" t="s">
        <v>668</v>
      </c>
      <c r="D859" s="491" t="s">
        <v>1319</v>
      </c>
      <c r="E859" s="533" t="s">
        <v>35</v>
      </c>
      <c r="F859" s="313">
        <v>1</v>
      </c>
      <c r="G859" s="39"/>
      <c r="H859" s="39"/>
      <c r="I859" s="40"/>
      <c r="M859" s="311"/>
      <c r="N859" s="311"/>
      <c r="O859" s="312"/>
      <c r="P859" s="313"/>
    </row>
    <row r="860" spans="3:16" ht="13.5" customHeight="1">
      <c r="C860" s="491" t="s">
        <v>669</v>
      </c>
      <c r="D860" s="491" t="s">
        <v>1319</v>
      </c>
      <c r="E860" s="533" t="s">
        <v>35</v>
      </c>
      <c r="F860" s="313">
        <v>1</v>
      </c>
      <c r="G860" s="39"/>
      <c r="H860" s="39"/>
      <c r="I860" s="40"/>
      <c r="M860" s="311"/>
      <c r="N860" s="311"/>
      <c r="O860" s="312"/>
      <c r="P860" s="313"/>
    </row>
    <row r="861" spans="3:16" ht="13.5" customHeight="1">
      <c r="C861" s="491" t="s">
        <v>670</v>
      </c>
      <c r="D861" s="491" t="s">
        <v>1319</v>
      </c>
      <c r="E861" s="533" t="s">
        <v>40</v>
      </c>
      <c r="F861" s="313">
        <v>1</v>
      </c>
      <c r="G861" s="39"/>
      <c r="H861" s="39"/>
      <c r="I861" s="40"/>
      <c r="M861" s="311"/>
      <c r="N861" s="311"/>
      <c r="O861" s="312"/>
      <c r="P861" s="313"/>
    </row>
    <row r="862" spans="3:16" ht="13.5" customHeight="1">
      <c r="C862" s="491" t="s">
        <v>387</v>
      </c>
      <c r="D862" s="491" t="s">
        <v>1319</v>
      </c>
      <c r="E862" s="533" t="s">
        <v>35</v>
      </c>
      <c r="F862" s="313">
        <v>1</v>
      </c>
      <c r="G862" s="39"/>
      <c r="H862" s="39"/>
      <c r="I862" s="40"/>
      <c r="M862" s="311"/>
      <c r="N862" s="311"/>
      <c r="O862" s="312"/>
      <c r="P862" s="313"/>
    </row>
    <row r="863" spans="3:16" ht="13.5" customHeight="1">
      <c r="C863" s="491" t="s">
        <v>671</v>
      </c>
      <c r="D863" s="491" t="s">
        <v>1319</v>
      </c>
      <c r="E863" s="533" t="s">
        <v>35</v>
      </c>
      <c r="F863" s="313">
        <v>1</v>
      </c>
      <c r="G863" s="39"/>
      <c r="H863" s="39"/>
      <c r="I863" s="40"/>
      <c r="M863" s="311"/>
      <c r="N863" s="311"/>
      <c r="O863" s="312"/>
      <c r="P863" s="313"/>
    </row>
    <row r="864" spans="3:16" ht="13.5" customHeight="1">
      <c r="C864" s="491" t="s">
        <v>672</v>
      </c>
      <c r="D864" s="491" t="s">
        <v>1319</v>
      </c>
      <c r="E864" s="533" t="s">
        <v>35</v>
      </c>
      <c r="F864" s="313">
        <v>1</v>
      </c>
      <c r="G864" s="39"/>
      <c r="H864" s="39"/>
      <c r="I864" s="40"/>
      <c r="M864" s="311"/>
      <c r="N864" s="311"/>
      <c r="O864" s="312"/>
      <c r="P864" s="313"/>
    </row>
    <row r="865" spans="3:16" ht="13.5" customHeight="1">
      <c r="C865" s="491" t="s">
        <v>673</v>
      </c>
      <c r="D865" s="491" t="s">
        <v>1319</v>
      </c>
      <c r="E865" s="533" t="s">
        <v>40</v>
      </c>
      <c r="F865" s="313">
        <v>1</v>
      </c>
      <c r="G865" s="39"/>
      <c r="H865" s="39"/>
      <c r="I865" s="40"/>
      <c r="M865" s="311"/>
      <c r="N865" s="311"/>
      <c r="O865" s="312"/>
      <c r="P865" s="313"/>
    </row>
    <row r="866" spans="3:16" ht="13.5" customHeight="1">
      <c r="C866" s="491" t="s">
        <v>457</v>
      </c>
      <c r="D866" s="491" t="s">
        <v>1319</v>
      </c>
      <c r="E866" s="533" t="s">
        <v>35</v>
      </c>
      <c r="F866" s="313">
        <v>1</v>
      </c>
      <c r="G866" s="39"/>
      <c r="H866" s="39"/>
      <c r="I866" s="40"/>
      <c r="M866" s="311"/>
      <c r="N866" s="311"/>
      <c r="O866" s="312"/>
      <c r="P866" s="313"/>
    </row>
    <row r="867" spans="3:16" ht="13.5" customHeight="1" thickBot="1">
      <c r="C867" s="495" t="s">
        <v>1389</v>
      </c>
      <c r="D867" s="495" t="s">
        <v>1319</v>
      </c>
      <c r="E867" s="540" t="s">
        <v>40</v>
      </c>
      <c r="F867" s="313">
        <v>1</v>
      </c>
      <c r="G867" s="39"/>
      <c r="H867" s="39"/>
      <c r="I867" s="40"/>
      <c r="M867" s="311"/>
      <c r="N867" s="311"/>
      <c r="O867" s="312"/>
      <c r="P867" s="313"/>
    </row>
    <row r="868" spans="3:16" ht="13.5" customHeight="1">
      <c r="C868" s="496" t="s">
        <v>461</v>
      </c>
      <c r="D868" s="496" t="s">
        <v>1320</v>
      </c>
      <c r="E868" s="541" t="s">
        <v>40</v>
      </c>
      <c r="F868" s="313">
        <v>2</v>
      </c>
      <c r="G868" s="39"/>
      <c r="H868" s="39"/>
      <c r="I868" s="40"/>
      <c r="M868" s="311"/>
      <c r="N868" s="311"/>
      <c r="O868" s="312"/>
      <c r="P868" s="313"/>
    </row>
    <row r="869" spans="3:16" ht="13.5" customHeight="1">
      <c r="C869" s="497" t="s">
        <v>674</v>
      </c>
      <c r="D869" s="497" t="s">
        <v>1320</v>
      </c>
      <c r="E869" s="542" t="s">
        <v>40</v>
      </c>
      <c r="F869" s="313">
        <v>2</v>
      </c>
      <c r="G869" s="39"/>
      <c r="H869" s="39"/>
      <c r="I869" s="40"/>
      <c r="M869" s="311"/>
      <c r="N869" s="311"/>
      <c r="O869" s="312"/>
      <c r="P869" s="313"/>
    </row>
    <row r="870" spans="3:16" ht="13.5" customHeight="1">
      <c r="C870" s="497" t="s">
        <v>281</v>
      </c>
      <c r="D870" s="497" t="s">
        <v>1320</v>
      </c>
      <c r="E870" s="542" t="s">
        <v>40</v>
      </c>
      <c r="F870" s="313">
        <v>2</v>
      </c>
      <c r="G870" s="39"/>
      <c r="H870" s="39"/>
      <c r="I870" s="40"/>
      <c r="M870" s="311"/>
      <c r="N870" s="311"/>
      <c r="O870" s="312"/>
      <c r="P870" s="313"/>
    </row>
    <row r="871" spans="3:16" ht="13.5" customHeight="1">
      <c r="C871" s="497" t="s">
        <v>243</v>
      </c>
      <c r="D871" s="497" t="s">
        <v>1320</v>
      </c>
      <c r="E871" s="542" t="s">
        <v>40</v>
      </c>
      <c r="F871" s="313">
        <v>2</v>
      </c>
      <c r="G871" s="39"/>
      <c r="H871" s="39"/>
      <c r="I871" s="40"/>
      <c r="M871" s="311"/>
      <c r="N871" s="311"/>
      <c r="O871" s="312"/>
      <c r="P871" s="313"/>
    </row>
    <row r="872" spans="3:16" ht="13.5" customHeight="1">
      <c r="C872" s="497" t="s">
        <v>675</v>
      </c>
      <c r="D872" s="497" t="s">
        <v>1320</v>
      </c>
      <c r="E872" s="542" t="s">
        <v>35</v>
      </c>
      <c r="F872" s="313">
        <v>2</v>
      </c>
      <c r="G872" s="39"/>
      <c r="H872" s="39"/>
      <c r="I872" s="40"/>
      <c r="M872" s="311"/>
      <c r="N872" s="311"/>
      <c r="O872" s="312"/>
      <c r="P872" s="313"/>
    </row>
    <row r="873" spans="3:16" ht="13.5" customHeight="1">
      <c r="C873" s="497" t="s">
        <v>676</v>
      </c>
      <c r="D873" s="497" t="s">
        <v>1320</v>
      </c>
      <c r="E873" s="542" t="s">
        <v>40</v>
      </c>
      <c r="F873" s="313">
        <v>2</v>
      </c>
      <c r="G873" s="39"/>
      <c r="H873" s="39"/>
      <c r="I873" s="40"/>
      <c r="M873" s="311"/>
      <c r="N873" s="311"/>
      <c r="O873" s="312"/>
      <c r="P873" s="313"/>
    </row>
    <row r="874" spans="3:16" ht="13.5" customHeight="1">
      <c r="C874" s="497" t="s">
        <v>677</v>
      </c>
      <c r="D874" s="497" t="s">
        <v>1320</v>
      </c>
      <c r="E874" s="542" t="s">
        <v>40</v>
      </c>
      <c r="F874" s="313">
        <v>2</v>
      </c>
      <c r="G874" s="39"/>
      <c r="H874" s="39"/>
      <c r="I874" s="40"/>
      <c r="M874" s="311"/>
      <c r="N874" s="311"/>
      <c r="O874" s="312"/>
      <c r="P874" s="313"/>
    </row>
    <row r="875" spans="3:16" ht="13.5" customHeight="1">
      <c r="C875" s="497" t="s">
        <v>437</v>
      </c>
      <c r="D875" s="497" t="s">
        <v>1320</v>
      </c>
      <c r="E875" s="542" t="s">
        <v>35</v>
      </c>
      <c r="F875" s="313">
        <v>2</v>
      </c>
      <c r="G875" s="39"/>
      <c r="H875" s="39"/>
      <c r="I875" s="40"/>
      <c r="M875" s="311"/>
      <c r="N875" s="311"/>
      <c r="O875" s="312"/>
      <c r="P875" s="313"/>
    </row>
    <row r="876" spans="3:16" ht="13.5" customHeight="1">
      <c r="C876" s="497" t="s">
        <v>678</v>
      </c>
      <c r="D876" s="497" t="s">
        <v>1320</v>
      </c>
      <c r="E876" s="542" t="s">
        <v>40</v>
      </c>
      <c r="F876" s="313">
        <v>2</v>
      </c>
      <c r="G876" s="39"/>
      <c r="H876" s="39"/>
      <c r="I876" s="40"/>
      <c r="M876" s="311"/>
      <c r="N876" s="311"/>
      <c r="O876" s="312"/>
      <c r="P876" s="313"/>
    </row>
    <row r="877" spans="3:16" ht="13.5" customHeight="1">
      <c r="C877" s="497" t="s">
        <v>467</v>
      </c>
      <c r="D877" s="497" t="s">
        <v>1320</v>
      </c>
      <c r="E877" s="542" t="s">
        <v>35</v>
      </c>
      <c r="F877" s="313">
        <v>2</v>
      </c>
      <c r="G877" s="39"/>
      <c r="H877" s="39"/>
      <c r="I877" s="40"/>
      <c r="M877" s="311"/>
      <c r="N877" s="311"/>
      <c r="O877" s="312"/>
      <c r="P877" s="313"/>
    </row>
    <row r="878" spans="3:16" ht="13.5" customHeight="1">
      <c r="C878" s="497" t="s">
        <v>679</v>
      </c>
      <c r="D878" s="497" t="s">
        <v>1320</v>
      </c>
      <c r="E878" s="542" t="s">
        <v>40</v>
      </c>
      <c r="F878" s="313">
        <v>2</v>
      </c>
      <c r="G878" s="39"/>
      <c r="H878" s="39"/>
      <c r="I878" s="40"/>
      <c r="M878" s="311"/>
      <c r="N878" s="311"/>
      <c r="O878" s="312"/>
      <c r="P878" s="313"/>
    </row>
    <row r="879" spans="3:16" ht="13.5" customHeight="1">
      <c r="C879" s="497" t="s">
        <v>196</v>
      </c>
      <c r="D879" s="497" t="s">
        <v>1320</v>
      </c>
      <c r="E879" s="542" t="s">
        <v>35</v>
      </c>
      <c r="F879" s="313">
        <v>2</v>
      </c>
      <c r="G879" s="39"/>
      <c r="H879" s="39"/>
      <c r="I879" s="40"/>
      <c r="M879" s="311"/>
      <c r="N879" s="311"/>
      <c r="O879" s="312"/>
      <c r="P879" s="313"/>
    </row>
    <row r="880" spans="3:16" ht="13.5" customHeight="1">
      <c r="C880" s="497" t="s">
        <v>680</v>
      </c>
      <c r="D880" s="497" t="s">
        <v>1320</v>
      </c>
      <c r="E880" s="542" t="s">
        <v>35</v>
      </c>
      <c r="F880" s="313">
        <v>2</v>
      </c>
      <c r="G880" s="39"/>
      <c r="H880" s="39"/>
      <c r="I880" s="40"/>
      <c r="M880" s="311"/>
      <c r="N880" s="311"/>
      <c r="O880" s="312"/>
      <c r="P880" s="313"/>
    </row>
    <row r="881" spans="3:16" ht="13.5" customHeight="1">
      <c r="C881" s="497" t="s">
        <v>681</v>
      </c>
      <c r="D881" s="497" t="s">
        <v>1320</v>
      </c>
      <c r="E881" s="542" t="s">
        <v>40</v>
      </c>
      <c r="F881" s="313">
        <v>2</v>
      </c>
      <c r="G881" s="39"/>
      <c r="H881" s="39"/>
      <c r="I881" s="40"/>
      <c r="M881" s="311"/>
      <c r="N881" s="311"/>
      <c r="O881" s="312"/>
      <c r="P881" s="313"/>
    </row>
    <row r="882" spans="3:16" ht="13.5" customHeight="1">
      <c r="C882" s="497" t="s">
        <v>771</v>
      </c>
      <c r="D882" s="497" t="s">
        <v>1320</v>
      </c>
      <c r="E882" s="542" t="s">
        <v>35</v>
      </c>
      <c r="F882" s="313">
        <v>2</v>
      </c>
      <c r="G882" s="39"/>
      <c r="H882" s="39"/>
      <c r="I882" s="40"/>
      <c r="M882" s="311"/>
      <c r="N882" s="311"/>
      <c r="O882" s="312"/>
      <c r="P882" s="313"/>
    </row>
    <row r="883" spans="3:16" ht="13.5" customHeight="1">
      <c r="C883" s="497" t="s">
        <v>274</v>
      </c>
      <c r="D883" s="497" t="s">
        <v>1320</v>
      </c>
      <c r="E883" s="542" t="s">
        <v>35</v>
      </c>
      <c r="F883" s="313">
        <v>2</v>
      </c>
      <c r="G883" s="39"/>
      <c r="H883" s="39"/>
      <c r="I883" s="40"/>
      <c r="M883" s="311"/>
      <c r="N883" s="311"/>
      <c r="O883" s="312"/>
      <c r="P883" s="313"/>
    </row>
    <row r="884" spans="3:16" ht="13.5" customHeight="1">
      <c r="C884" s="498" t="s">
        <v>682</v>
      </c>
      <c r="D884" s="498" t="s">
        <v>240</v>
      </c>
      <c r="E884" s="543" t="s">
        <v>35</v>
      </c>
      <c r="F884" s="313">
        <v>2</v>
      </c>
      <c r="G884" s="39"/>
      <c r="H884" s="39"/>
      <c r="I884" s="40"/>
      <c r="M884" s="311"/>
      <c r="N884" s="311"/>
      <c r="O884" s="312"/>
      <c r="P884" s="313"/>
    </row>
    <row r="885" spans="3:16" ht="13.5" customHeight="1">
      <c r="C885" s="498" t="s">
        <v>683</v>
      </c>
      <c r="D885" s="498" t="s">
        <v>240</v>
      </c>
      <c r="E885" s="543" t="s">
        <v>35</v>
      </c>
      <c r="F885" s="313">
        <v>2</v>
      </c>
      <c r="G885" s="39"/>
      <c r="H885" s="39"/>
      <c r="I885" s="40"/>
      <c r="M885" s="311"/>
      <c r="N885" s="311"/>
      <c r="O885" s="312"/>
      <c r="P885" s="313"/>
    </row>
    <row r="886" spans="3:16" ht="13.5" customHeight="1">
      <c r="C886" s="498" t="s">
        <v>239</v>
      </c>
      <c r="D886" s="498" t="s">
        <v>240</v>
      </c>
      <c r="E886" s="543" t="s">
        <v>35</v>
      </c>
      <c r="F886" s="313">
        <v>2</v>
      </c>
      <c r="G886" s="39"/>
      <c r="H886" s="39"/>
      <c r="I886" s="40"/>
      <c r="M886" s="311"/>
      <c r="N886" s="311"/>
      <c r="O886" s="312"/>
      <c r="P886" s="313"/>
    </row>
    <row r="887" spans="3:16" ht="13.5" customHeight="1">
      <c r="C887" s="498" t="s">
        <v>471</v>
      </c>
      <c r="D887" s="498" t="s">
        <v>240</v>
      </c>
      <c r="E887" s="543" t="s">
        <v>35</v>
      </c>
      <c r="F887" s="313">
        <v>2</v>
      </c>
      <c r="G887" s="39"/>
      <c r="H887" s="39"/>
      <c r="I887" s="40"/>
      <c r="M887" s="311"/>
      <c r="N887" s="311"/>
      <c r="O887" s="312"/>
      <c r="P887" s="313"/>
    </row>
    <row r="888" spans="3:16" ht="13.5" customHeight="1">
      <c r="C888" s="596" t="s">
        <v>773</v>
      </c>
      <c r="D888" s="596" t="s">
        <v>240</v>
      </c>
      <c r="E888" s="663" t="s">
        <v>35</v>
      </c>
      <c r="F888" s="313">
        <v>2</v>
      </c>
      <c r="G888" s="39"/>
      <c r="H888" s="39"/>
      <c r="I888" s="40"/>
      <c r="M888" s="311"/>
      <c r="N888" s="311"/>
      <c r="O888" s="312"/>
      <c r="P888" s="313"/>
    </row>
    <row r="889" spans="3:16" ht="13.5" customHeight="1">
      <c r="C889" s="498" t="s">
        <v>1420</v>
      </c>
      <c r="D889" s="498" t="s">
        <v>240</v>
      </c>
      <c r="E889" s="543" t="s">
        <v>40</v>
      </c>
      <c r="F889" s="313">
        <v>2</v>
      </c>
      <c r="G889" s="39"/>
      <c r="H889" s="39"/>
      <c r="I889" s="40"/>
      <c r="M889" s="311"/>
      <c r="N889" s="311"/>
      <c r="O889" s="312"/>
      <c r="P889" s="313"/>
    </row>
    <row r="890" spans="3:16" ht="13.5" customHeight="1">
      <c r="C890" s="596" t="s">
        <v>1522</v>
      </c>
      <c r="D890" s="596" t="s">
        <v>240</v>
      </c>
      <c r="E890" s="663" t="s">
        <v>40</v>
      </c>
      <c r="F890" s="313">
        <v>2</v>
      </c>
      <c r="G890" s="39"/>
      <c r="H890" s="39"/>
      <c r="I890" s="40"/>
      <c r="M890" s="311"/>
      <c r="N890" s="311"/>
      <c r="O890" s="312"/>
      <c r="P890" s="313"/>
    </row>
    <row r="891" spans="3:16" ht="13.5" customHeight="1">
      <c r="C891" s="498" t="s">
        <v>497</v>
      </c>
      <c r="D891" s="498" t="s">
        <v>240</v>
      </c>
      <c r="E891" s="543" t="s">
        <v>35</v>
      </c>
      <c r="F891" s="313">
        <v>2</v>
      </c>
      <c r="G891" s="39"/>
      <c r="H891" s="39"/>
      <c r="I891" s="40"/>
      <c r="M891" s="311"/>
      <c r="N891" s="311"/>
      <c r="O891" s="312"/>
      <c r="P891" s="313"/>
    </row>
    <row r="892" spans="3:16" ht="13.5" customHeight="1">
      <c r="C892" s="596" t="s">
        <v>1688</v>
      </c>
      <c r="D892" s="596" t="s">
        <v>240</v>
      </c>
      <c r="E892" s="663" t="s">
        <v>35</v>
      </c>
      <c r="F892" s="313">
        <v>2</v>
      </c>
      <c r="G892" s="39"/>
      <c r="H892" s="39"/>
      <c r="I892" s="40"/>
      <c r="M892" s="311"/>
      <c r="N892" s="311"/>
      <c r="O892" s="312"/>
      <c r="P892" s="313"/>
    </row>
    <row r="893" spans="3:16" ht="13.5" customHeight="1">
      <c r="C893" s="596" t="s">
        <v>180</v>
      </c>
      <c r="D893" s="596" t="s">
        <v>240</v>
      </c>
      <c r="E893" s="663" t="s">
        <v>35</v>
      </c>
      <c r="F893" s="313">
        <v>2</v>
      </c>
      <c r="G893" s="39"/>
      <c r="H893" s="39"/>
      <c r="I893" s="40"/>
      <c r="M893" s="311"/>
      <c r="N893" s="311"/>
      <c r="O893" s="312"/>
      <c r="P893" s="313"/>
    </row>
    <row r="894" spans="3:16" ht="13.5" customHeight="1">
      <c r="C894" s="596" t="s">
        <v>1523</v>
      </c>
      <c r="D894" s="596" t="s">
        <v>240</v>
      </c>
      <c r="E894" s="663" t="s">
        <v>35</v>
      </c>
      <c r="F894" s="313">
        <v>2</v>
      </c>
      <c r="G894" s="39"/>
      <c r="H894" s="39"/>
      <c r="I894" s="40"/>
      <c r="M894" s="311"/>
      <c r="N894" s="311"/>
      <c r="O894" s="312"/>
      <c r="P894" s="313"/>
    </row>
    <row r="895" spans="3:16" ht="13.5" customHeight="1">
      <c r="C895" s="497" t="s">
        <v>201</v>
      </c>
      <c r="D895" s="497" t="s">
        <v>202</v>
      </c>
      <c r="E895" s="542" t="s">
        <v>35</v>
      </c>
      <c r="F895" s="313">
        <v>2</v>
      </c>
      <c r="G895" s="39"/>
      <c r="H895" s="39"/>
      <c r="I895" s="40"/>
      <c r="M895" s="311"/>
      <c r="N895" s="311"/>
      <c r="O895" s="312"/>
      <c r="P895" s="313"/>
    </row>
    <row r="896" spans="3:16" ht="13.5" customHeight="1">
      <c r="C896" s="597" t="s">
        <v>1689</v>
      </c>
      <c r="D896" s="597" t="s">
        <v>202</v>
      </c>
      <c r="E896" s="664" t="s">
        <v>40</v>
      </c>
      <c r="F896" s="313">
        <v>2</v>
      </c>
      <c r="G896" s="39"/>
      <c r="H896" s="39"/>
      <c r="I896" s="40"/>
      <c r="M896" s="311"/>
      <c r="N896" s="311"/>
      <c r="O896" s="312"/>
      <c r="P896" s="313"/>
    </row>
    <row r="897" spans="3:16" ht="13.5" customHeight="1">
      <c r="C897" s="497" t="s">
        <v>485</v>
      </c>
      <c r="D897" s="497" t="s">
        <v>202</v>
      </c>
      <c r="E897" s="542" t="s">
        <v>40</v>
      </c>
      <c r="F897" s="313">
        <v>2</v>
      </c>
      <c r="G897" s="39"/>
      <c r="H897" s="39"/>
      <c r="I897" s="40"/>
      <c r="M897" s="311"/>
      <c r="N897" s="311"/>
      <c r="O897" s="312"/>
      <c r="P897" s="313"/>
    </row>
    <row r="898" spans="3:16" ht="13.5" customHeight="1">
      <c r="C898" s="597" t="s">
        <v>1690</v>
      </c>
      <c r="D898" s="597" t="s">
        <v>202</v>
      </c>
      <c r="E898" s="664" t="s">
        <v>40</v>
      </c>
      <c r="F898" s="313">
        <v>2</v>
      </c>
      <c r="G898" s="39"/>
      <c r="H898" s="39"/>
      <c r="I898" s="40"/>
      <c r="M898" s="311"/>
      <c r="N898" s="311"/>
      <c r="O898" s="312"/>
      <c r="P898" s="313"/>
    </row>
    <row r="899" spans="3:16" ht="13.5" customHeight="1">
      <c r="C899" s="497" t="s">
        <v>684</v>
      </c>
      <c r="D899" s="497" t="s">
        <v>202</v>
      </c>
      <c r="E899" s="542" t="s">
        <v>40</v>
      </c>
      <c r="F899" s="313">
        <v>2</v>
      </c>
      <c r="G899" s="39"/>
      <c r="H899" s="39"/>
      <c r="I899" s="40"/>
      <c r="M899" s="311"/>
      <c r="N899" s="311"/>
      <c r="O899" s="312"/>
      <c r="P899" s="313"/>
    </row>
    <row r="900" spans="3:16" ht="13.5" customHeight="1">
      <c r="C900" s="497" t="s">
        <v>421</v>
      </c>
      <c r="D900" s="497" t="s">
        <v>202</v>
      </c>
      <c r="E900" s="542" t="s">
        <v>40</v>
      </c>
      <c r="F900" s="313">
        <v>2</v>
      </c>
      <c r="G900" s="39"/>
      <c r="H900" s="39"/>
      <c r="I900" s="40"/>
      <c r="M900" s="311"/>
      <c r="N900" s="311"/>
      <c r="O900" s="312"/>
      <c r="P900" s="313"/>
    </row>
    <row r="901" spans="3:16" ht="13.5" customHeight="1">
      <c r="C901" s="497" t="s">
        <v>409</v>
      </c>
      <c r="D901" s="497" t="s">
        <v>202</v>
      </c>
      <c r="E901" s="542" t="s">
        <v>37</v>
      </c>
      <c r="F901" s="313">
        <v>2</v>
      </c>
      <c r="G901" s="39"/>
      <c r="H901" s="39"/>
      <c r="I901" s="40"/>
      <c r="M901" s="311"/>
      <c r="N901" s="311"/>
      <c r="O901" s="312"/>
      <c r="P901" s="313"/>
    </row>
    <row r="902" spans="3:16" ht="13.5" customHeight="1">
      <c r="C902" s="499" t="s">
        <v>782</v>
      </c>
      <c r="D902" s="499" t="s">
        <v>1326</v>
      </c>
      <c r="E902" s="544" t="s">
        <v>35</v>
      </c>
      <c r="F902" s="313">
        <v>2</v>
      </c>
      <c r="G902" s="39"/>
      <c r="H902" s="39"/>
      <c r="I902" s="40"/>
      <c r="M902" s="311"/>
      <c r="N902" s="311"/>
      <c r="O902" s="312"/>
      <c r="P902" s="313"/>
    </row>
    <row r="903" spans="3:16" ht="13.5" customHeight="1">
      <c r="C903" s="498" t="s">
        <v>685</v>
      </c>
      <c r="D903" s="498" t="s">
        <v>1326</v>
      </c>
      <c r="E903" s="543" t="s">
        <v>35</v>
      </c>
      <c r="F903" s="313">
        <v>2</v>
      </c>
      <c r="G903" s="39"/>
      <c r="H903" s="39"/>
      <c r="I903" s="40"/>
      <c r="M903" s="311"/>
      <c r="N903" s="311"/>
      <c r="O903" s="312"/>
      <c r="P903" s="313"/>
    </row>
    <row r="904" spans="3:16" ht="13.5" customHeight="1">
      <c r="C904" s="498" t="s">
        <v>686</v>
      </c>
      <c r="D904" s="498" t="s">
        <v>1326</v>
      </c>
      <c r="E904" s="543" t="s">
        <v>40</v>
      </c>
      <c r="F904" s="313">
        <v>2</v>
      </c>
      <c r="G904" s="39"/>
      <c r="H904" s="39"/>
      <c r="I904" s="40"/>
      <c r="M904" s="311"/>
      <c r="N904" s="311"/>
      <c r="O904" s="312"/>
      <c r="P904" s="313"/>
    </row>
    <row r="905" spans="3:16" ht="13.5" customHeight="1">
      <c r="C905" s="498" t="s">
        <v>687</v>
      </c>
      <c r="D905" s="498" t="s">
        <v>1326</v>
      </c>
      <c r="E905" s="543" t="s">
        <v>35</v>
      </c>
      <c r="F905" s="313">
        <v>2</v>
      </c>
      <c r="G905" s="39"/>
      <c r="H905" s="39"/>
      <c r="I905" s="40"/>
      <c r="M905" s="311"/>
      <c r="N905" s="311"/>
      <c r="O905" s="312"/>
      <c r="P905" s="313"/>
    </row>
    <row r="906" spans="3:16" ht="13.5" customHeight="1">
      <c r="C906" s="498" t="s">
        <v>688</v>
      </c>
      <c r="D906" s="498" t="s">
        <v>1326</v>
      </c>
      <c r="E906" s="543" t="s">
        <v>35</v>
      </c>
      <c r="F906" s="313">
        <v>2</v>
      </c>
      <c r="G906" s="39"/>
      <c r="H906" s="39"/>
      <c r="I906" s="40"/>
      <c r="M906" s="311"/>
      <c r="N906" s="311"/>
      <c r="O906" s="312"/>
      <c r="P906" s="313"/>
    </row>
    <row r="907" spans="3:16" ht="13.5" customHeight="1">
      <c r="C907" s="498" t="s">
        <v>689</v>
      </c>
      <c r="D907" s="498" t="s">
        <v>1326</v>
      </c>
      <c r="E907" s="543" t="s">
        <v>35</v>
      </c>
      <c r="F907" s="313">
        <v>2</v>
      </c>
      <c r="G907" s="39"/>
      <c r="H907" s="39"/>
      <c r="I907" s="40"/>
      <c r="M907" s="311"/>
      <c r="N907" s="311"/>
      <c r="O907" s="312"/>
      <c r="P907" s="313"/>
    </row>
    <row r="908" spans="3:16" ht="13.5" customHeight="1">
      <c r="C908" s="498" t="s">
        <v>455</v>
      </c>
      <c r="D908" s="498" t="s">
        <v>1326</v>
      </c>
      <c r="E908" s="543" t="s">
        <v>35</v>
      </c>
      <c r="F908" s="313">
        <v>2</v>
      </c>
      <c r="G908" s="39"/>
      <c r="H908" s="39"/>
      <c r="I908" s="40"/>
      <c r="M908" s="311"/>
      <c r="N908" s="311"/>
      <c r="O908" s="312"/>
      <c r="P908" s="313"/>
    </row>
    <row r="909" spans="3:16" ht="13.5" customHeight="1">
      <c r="C909" s="498" t="s">
        <v>690</v>
      </c>
      <c r="D909" s="498" t="s">
        <v>1326</v>
      </c>
      <c r="E909" s="543" t="s">
        <v>35</v>
      </c>
      <c r="F909" s="313">
        <v>2</v>
      </c>
      <c r="G909" s="39"/>
      <c r="H909" s="39"/>
      <c r="I909" s="40"/>
      <c r="M909" s="311"/>
      <c r="N909" s="311"/>
      <c r="O909" s="312"/>
      <c r="P909" s="313"/>
    </row>
    <row r="910" spans="3:16" ht="13.5" customHeight="1">
      <c r="C910" s="498" t="s">
        <v>691</v>
      </c>
      <c r="D910" s="498" t="s">
        <v>1326</v>
      </c>
      <c r="E910" s="543" t="s">
        <v>40</v>
      </c>
      <c r="F910" s="313">
        <v>2</v>
      </c>
      <c r="G910" s="39"/>
      <c r="H910" s="39"/>
      <c r="I910" s="40"/>
      <c r="M910" s="311"/>
      <c r="N910" s="311"/>
      <c r="O910" s="312"/>
      <c r="P910" s="313"/>
    </row>
    <row r="911" spans="3:16" ht="13.5" customHeight="1">
      <c r="C911" s="498" t="s">
        <v>692</v>
      </c>
      <c r="D911" s="498" t="s">
        <v>1326</v>
      </c>
      <c r="E911" s="543" t="s">
        <v>35</v>
      </c>
      <c r="F911" s="313">
        <v>2</v>
      </c>
      <c r="G911" s="39"/>
      <c r="H911" s="39"/>
      <c r="I911" s="40"/>
      <c r="M911" s="311"/>
      <c r="N911" s="311"/>
      <c r="O911" s="312"/>
      <c r="P911" s="313"/>
    </row>
    <row r="912" spans="3:16" ht="13.5" customHeight="1">
      <c r="C912" s="498" t="s">
        <v>693</v>
      </c>
      <c r="D912" s="498" t="s">
        <v>1326</v>
      </c>
      <c r="E912" s="543" t="s">
        <v>40</v>
      </c>
      <c r="F912" s="313">
        <v>2</v>
      </c>
      <c r="G912" s="39"/>
      <c r="H912" s="39"/>
      <c r="I912" s="40"/>
      <c r="M912" s="311"/>
      <c r="N912" s="311"/>
      <c r="O912" s="312"/>
      <c r="P912" s="313"/>
    </row>
    <row r="913" spans="3:16" ht="13.5" customHeight="1">
      <c r="C913" s="498" t="s">
        <v>694</v>
      </c>
      <c r="D913" s="498" t="s">
        <v>1326</v>
      </c>
      <c r="E913" s="543" t="s">
        <v>40</v>
      </c>
      <c r="F913" s="313">
        <v>2</v>
      </c>
      <c r="G913" s="39"/>
      <c r="H913" s="39"/>
      <c r="I913" s="40"/>
      <c r="M913" s="311"/>
      <c r="N913" s="311"/>
      <c r="O913" s="312"/>
      <c r="P913" s="313"/>
    </row>
    <row r="914" spans="3:16" ht="13.5" customHeight="1">
      <c r="C914" s="498" t="s">
        <v>695</v>
      </c>
      <c r="D914" s="498" t="s">
        <v>1326</v>
      </c>
      <c r="E914" s="543" t="s">
        <v>35</v>
      </c>
      <c r="F914" s="313">
        <v>2</v>
      </c>
      <c r="G914" s="39"/>
      <c r="H914" s="39"/>
      <c r="I914" s="40"/>
      <c r="M914" s="311"/>
      <c r="N914" s="311"/>
      <c r="O914" s="312"/>
      <c r="P914" s="313"/>
    </row>
    <row r="915" spans="3:16" ht="13.5" customHeight="1">
      <c r="C915" s="498" t="s">
        <v>696</v>
      </c>
      <c r="D915" s="498" t="s">
        <v>1326</v>
      </c>
      <c r="E915" s="543" t="s">
        <v>35</v>
      </c>
      <c r="F915" s="313">
        <v>2</v>
      </c>
      <c r="G915" s="39"/>
      <c r="H915" s="39"/>
      <c r="I915" s="40"/>
      <c r="M915" s="311"/>
      <c r="N915" s="311"/>
      <c r="O915" s="312"/>
      <c r="P915" s="313"/>
    </row>
    <row r="916" spans="3:16" ht="13.5" customHeight="1">
      <c r="C916" s="499" t="s">
        <v>1462</v>
      </c>
      <c r="D916" s="499" t="s">
        <v>1326</v>
      </c>
      <c r="E916" s="544" t="s">
        <v>1212</v>
      </c>
      <c r="F916" s="313">
        <v>2</v>
      </c>
      <c r="G916" s="39"/>
      <c r="H916" s="39"/>
      <c r="I916" s="40"/>
      <c r="M916" s="311"/>
      <c r="N916" s="311"/>
      <c r="O916" s="312"/>
      <c r="P916" s="313"/>
    </row>
    <row r="917" spans="3:16" ht="13.5" customHeight="1">
      <c r="C917" s="497" t="s">
        <v>206</v>
      </c>
      <c r="D917" s="497" t="s">
        <v>1322</v>
      </c>
      <c r="E917" s="542" t="s">
        <v>35</v>
      </c>
      <c r="F917" s="313">
        <v>2</v>
      </c>
      <c r="G917" s="39"/>
      <c r="H917" s="39"/>
      <c r="I917" s="40"/>
      <c r="M917" s="311"/>
      <c r="N917" s="311"/>
      <c r="O917" s="312"/>
      <c r="P917" s="313"/>
    </row>
    <row r="918" spans="3:16" ht="13.5" customHeight="1">
      <c r="C918" s="497" t="s">
        <v>278</v>
      </c>
      <c r="D918" s="497" t="s">
        <v>1322</v>
      </c>
      <c r="E918" s="542" t="s">
        <v>40</v>
      </c>
      <c r="F918" s="313">
        <v>2</v>
      </c>
      <c r="G918" s="39"/>
      <c r="H918" s="39"/>
      <c r="I918" s="40"/>
      <c r="M918" s="311"/>
      <c r="N918" s="311"/>
      <c r="O918" s="312"/>
      <c r="P918" s="313"/>
    </row>
    <row r="919" spans="3:16" ht="13.5" customHeight="1">
      <c r="C919" s="497" t="s">
        <v>697</v>
      </c>
      <c r="D919" s="497" t="s">
        <v>1322</v>
      </c>
      <c r="E919" s="542" t="s">
        <v>35</v>
      </c>
      <c r="F919" s="313">
        <v>2</v>
      </c>
      <c r="G919" s="39"/>
      <c r="H919" s="39"/>
      <c r="I919" s="40"/>
      <c r="M919" s="311"/>
      <c r="N919" s="311"/>
      <c r="O919" s="312"/>
      <c r="P919" s="313"/>
    </row>
    <row r="920" spans="3:16" ht="13.5" customHeight="1">
      <c r="C920" s="497" t="s">
        <v>698</v>
      </c>
      <c r="D920" s="497" t="s">
        <v>1322</v>
      </c>
      <c r="E920" s="542" t="s">
        <v>35</v>
      </c>
      <c r="F920" s="313">
        <v>2</v>
      </c>
      <c r="G920" s="39"/>
      <c r="H920" s="39"/>
      <c r="I920" s="40"/>
      <c r="M920" s="311"/>
      <c r="N920" s="311"/>
      <c r="O920" s="312"/>
      <c r="P920" s="313"/>
    </row>
    <row r="921" spans="3:16" ht="13.5" customHeight="1">
      <c r="C921" s="497" t="s">
        <v>231</v>
      </c>
      <c r="D921" s="497" t="s">
        <v>1322</v>
      </c>
      <c r="E921" s="542" t="s">
        <v>40</v>
      </c>
      <c r="F921" s="313">
        <v>2</v>
      </c>
      <c r="G921" s="39"/>
      <c r="H921" s="39"/>
      <c r="I921" s="40"/>
      <c r="M921" s="311"/>
      <c r="N921" s="311"/>
      <c r="O921" s="312"/>
      <c r="P921" s="313"/>
    </row>
    <row r="922" spans="3:16" ht="13.5" customHeight="1">
      <c r="C922" s="497" t="s">
        <v>175</v>
      </c>
      <c r="D922" s="497" t="s">
        <v>1322</v>
      </c>
      <c r="E922" s="542" t="s">
        <v>40</v>
      </c>
      <c r="F922" s="313">
        <v>2</v>
      </c>
      <c r="G922" s="39"/>
      <c r="H922" s="39"/>
      <c r="I922" s="40"/>
      <c r="M922" s="311"/>
      <c r="N922" s="311"/>
      <c r="O922" s="312"/>
      <c r="P922" s="313"/>
    </row>
    <row r="923" spans="3:16" ht="13.5" customHeight="1">
      <c r="C923" s="497" t="s">
        <v>289</v>
      </c>
      <c r="D923" s="497" t="s">
        <v>1322</v>
      </c>
      <c r="E923" s="542" t="s">
        <v>40</v>
      </c>
      <c r="F923" s="313">
        <v>2</v>
      </c>
      <c r="G923" s="39"/>
      <c r="H923" s="39"/>
      <c r="I923" s="40"/>
      <c r="M923" s="311"/>
      <c r="N923" s="311"/>
      <c r="O923" s="312"/>
      <c r="P923" s="313"/>
    </row>
    <row r="924" spans="3:16" ht="13.5" customHeight="1">
      <c r="C924" s="497" t="s">
        <v>252</v>
      </c>
      <c r="D924" s="497" t="s">
        <v>1322</v>
      </c>
      <c r="E924" s="542" t="s">
        <v>35</v>
      </c>
      <c r="F924" s="313">
        <v>2</v>
      </c>
      <c r="G924" s="39"/>
      <c r="H924" s="39"/>
      <c r="I924" s="40"/>
      <c r="M924" s="311"/>
      <c r="N924" s="311"/>
      <c r="O924" s="312"/>
      <c r="P924" s="313"/>
    </row>
    <row r="925" spans="3:16" ht="13.5" customHeight="1">
      <c r="C925" s="500" t="s">
        <v>87</v>
      </c>
      <c r="D925" s="500" t="s">
        <v>1322</v>
      </c>
      <c r="E925" s="545" t="s">
        <v>35</v>
      </c>
      <c r="F925" s="313">
        <v>2</v>
      </c>
      <c r="G925" s="39"/>
      <c r="H925" s="39"/>
      <c r="I925" s="40"/>
      <c r="M925" s="311"/>
      <c r="N925" s="311"/>
      <c r="O925" s="312"/>
      <c r="P925" s="313"/>
    </row>
    <row r="926" spans="3:16" ht="13.5" customHeight="1">
      <c r="C926" s="497" t="s">
        <v>1374</v>
      </c>
      <c r="D926" s="497" t="s">
        <v>1322</v>
      </c>
      <c r="E926" s="542" t="s">
        <v>40</v>
      </c>
      <c r="F926" s="313">
        <v>2</v>
      </c>
      <c r="G926" s="39"/>
      <c r="H926" s="39"/>
      <c r="I926" s="40"/>
      <c r="M926" s="311"/>
      <c r="N926" s="311"/>
      <c r="O926" s="312"/>
      <c r="P926" s="313"/>
    </row>
    <row r="927" spans="3:16" ht="13.5" customHeight="1">
      <c r="C927" s="497" t="s">
        <v>214</v>
      </c>
      <c r="D927" s="497" t="s">
        <v>1322</v>
      </c>
      <c r="E927" s="542" t="s">
        <v>40</v>
      </c>
      <c r="F927" s="313">
        <v>2</v>
      </c>
      <c r="G927" s="39"/>
      <c r="H927" s="39"/>
      <c r="I927" s="40"/>
      <c r="M927" s="311"/>
      <c r="N927" s="311"/>
      <c r="O927" s="312"/>
      <c r="P927" s="313"/>
    </row>
    <row r="928" spans="3:16" ht="13.5" customHeight="1">
      <c r="C928" s="497" t="s">
        <v>699</v>
      </c>
      <c r="D928" s="497" t="s">
        <v>1322</v>
      </c>
      <c r="E928" s="542" t="s">
        <v>40</v>
      </c>
      <c r="F928" s="313">
        <v>2</v>
      </c>
      <c r="G928" s="39"/>
      <c r="H928" s="39"/>
      <c r="I928" s="40"/>
      <c r="M928" s="311"/>
      <c r="N928" s="311"/>
      <c r="O928" s="312"/>
      <c r="P928" s="313"/>
    </row>
    <row r="929" spans="3:16" ht="13.5" customHeight="1">
      <c r="C929" s="497" t="s">
        <v>700</v>
      </c>
      <c r="D929" s="497" t="s">
        <v>1322</v>
      </c>
      <c r="E929" s="542" t="s">
        <v>160</v>
      </c>
      <c r="F929" s="313">
        <v>2</v>
      </c>
      <c r="G929" s="39"/>
      <c r="H929" s="39"/>
      <c r="I929" s="40"/>
      <c r="M929" s="311"/>
      <c r="N929" s="311"/>
      <c r="O929" s="312"/>
      <c r="P929" s="313"/>
    </row>
    <row r="930" spans="3:16" ht="13.5" customHeight="1">
      <c r="C930" s="497" t="s">
        <v>265</v>
      </c>
      <c r="D930" s="497" t="s">
        <v>1322</v>
      </c>
      <c r="E930" s="542" t="s">
        <v>35</v>
      </c>
      <c r="F930" s="313">
        <v>2</v>
      </c>
      <c r="G930" s="39"/>
      <c r="H930" s="39"/>
      <c r="I930" s="40"/>
      <c r="M930" s="311"/>
      <c r="N930" s="311"/>
      <c r="O930" s="312"/>
      <c r="P930" s="313"/>
    </row>
    <row r="931" spans="3:16" ht="13.5" customHeight="1">
      <c r="C931" s="497" t="s">
        <v>522</v>
      </c>
      <c r="D931" s="497" t="s">
        <v>1322</v>
      </c>
      <c r="E931" s="542" t="s">
        <v>40</v>
      </c>
      <c r="F931" s="313">
        <v>2</v>
      </c>
      <c r="G931" s="39"/>
      <c r="H931" s="39"/>
      <c r="I931" s="40"/>
      <c r="M931" s="311"/>
      <c r="N931" s="311"/>
      <c r="O931" s="312"/>
      <c r="P931" s="313"/>
    </row>
    <row r="932" spans="3:16" ht="13.5" customHeight="1">
      <c r="C932" s="497" t="s">
        <v>701</v>
      </c>
      <c r="D932" s="497" t="s">
        <v>1322</v>
      </c>
      <c r="E932" s="542" t="s">
        <v>160</v>
      </c>
      <c r="F932" s="313">
        <v>2</v>
      </c>
      <c r="G932" s="39"/>
      <c r="H932" s="39"/>
      <c r="I932" s="40"/>
      <c r="M932" s="311"/>
      <c r="N932" s="311"/>
      <c r="O932" s="312"/>
      <c r="P932" s="313"/>
    </row>
    <row r="933" spans="3:16" ht="13.5" customHeight="1">
      <c r="C933" s="497" t="s">
        <v>1390</v>
      </c>
      <c r="D933" s="497" t="s">
        <v>1322</v>
      </c>
      <c r="E933" s="542" t="s">
        <v>40</v>
      </c>
      <c r="F933" s="313">
        <v>2</v>
      </c>
      <c r="G933" s="39"/>
      <c r="H933" s="39"/>
      <c r="I933" s="40"/>
      <c r="M933" s="311"/>
      <c r="N933" s="311"/>
      <c r="O933" s="312"/>
      <c r="P933" s="313"/>
    </row>
    <row r="934" spans="3:16" ht="13.5" customHeight="1">
      <c r="C934" s="497" t="s">
        <v>1412</v>
      </c>
      <c r="D934" s="497" t="s">
        <v>1322</v>
      </c>
      <c r="E934" s="542" t="s">
        <v>160</v>
      </c>
      <c r="F934" s="313">
        <v>2</v>
      </c>
      <c r="G934" s="39"/>
      <c r="H934" s="39"/>
      <c r="I934" s="40"/>
      <c r="M934" s="311"/>
      <c r="N934" s="311"/>
      <c r="O934" s="312"/>
      <c r="P934" s="313"/>
    </row>
    <row r="935" spans="3:16" ht="13.5" customHeight="1">
      <c r="C935" s="497" t="s">
        <v>1413</v>
      </c>
      <c r="D935" s="497" t="s">
        <v>1322</v>
      </c>
      <c r="E935" s="542" t="s">
        <v>35</v>
      </c>
      <c r="F935" s="313">
        <v>2</v>
      </c>
      <c r="G935" s="39"/>
      <c r="H935" s="39"/>
      <c r="I935" s="40"/>
      <c r="M935" s="311"/>
      <c r="N935" s="311"/>
      <c r="O935" s="312"/>
      <c r="P935" s="313"/>
    </row>
    <row r="936" spans="3:16" ht="13.5" customHeight="1">
      <c r="C936" s="497" t="s">
        <v>1414</v>
      </c>
      <c r="D936" s="497" t="s">
        <v>1322</v>
      </c>
      <c r="E936" s="542" t="s">
        <v>160</v>
      </c>
      <c r="F936" s="313">
        <v>2</v>
      </c>
      <c r="G936" s="39"/>
      <c r="H936" s="39"/>
      <c r="I936" s="40"/>
      <c r="M936" s="311"/>
      <c r="N936" s="311"/>
      <c r="O936" s="312"/>
      <c r="P936" s="313"/>
    </row>
    <row r="937" spans="3:16" ht="13.5" customHeight="1">
      <c r="C937" s="500" t="s">
        <v>1524</v>
      </c>
      <c r="D937" s="500" t="s">
        <v>1322</v>
      </c>
      <c r="E937" s="545" t="s">
        <v>40</v>
      </c>
      <c r="F937" s="313">
        <v>2</v>
      </c>
      <c r="G937" s="39"/>
      <c r="H937" s="39"/>
      <c r="I937" s="40"/>
      <c r="M937" s="311"/>
      <c r="N937" s="311"/>
      <c r="O937" s="312"/>
      <c r="P937" s="313"/>
    </row>
    <row r="938" spans="3:16" ht="13.5" customHeight="1">
      <c r="C938" s="597" t="s">
        <v>785</v>
      </c>
      <c r="D938" s="597" t="s">
        <v>1322</v>
      </c>
      <c r="E938" s="664" t="s">
        <v>40</v>
      </c>
      <c r="F938" s="313">
        <v>2</v>
      </c>
      <c r="G938" s="39"/>
      <c r="H938" s="39"/>
      <c r="I938" s="40"/>
      <c r="M938" s="311"/>
      <c r="N938" s="311"/>
      <c r="O938" s="312"/>
      <c r="P938" s="313"/>
    </row>
    <row r="939" spans="3:16" ht="13.5" customHeight="1">
      <c r="C939" s="597" t="s">
        <v>1464</v>
      </c>
      <c r="D939" s="597" t="s">
        <v>1322</v>
      </c>
      <c r="E939" s="664" t="s">
        <v>40</v>
      </c>
      <c r="F939" s="313">
        <v>2</v>
      </c>
      <c r="G939" s="39"/>
      <c r="H939" s="39"/>
      <c r="I939" s="40"/>
      <c r="M939" s="311"/>
      <c r="N939" s="311"/>
      <c r="O939" s="312"/>
      <c r="P939" s="313"/>
    </row>
    <row r="940" spans="3:16" ht="13.5" customHeight="1">
      <c r="C940" s="597" t="s">
        <v>1465</v>
      </c>
      <c r="D940" s="597" t="s">
        <v>1322</v>
      </c>
      <c r="E940" s="664" t="s">
        <v>160</v>
      </c>
      <c r="F940" s="313">
        <v>2</v>
      </c>
      <c r="G940" s="39"/>
      <c r="H940" s="39"/>
      <c r="I940" s="40"/>
      <c r="M940" s="311"/>
      <c r="N940" s="311"/>
      <c r="O940" s="312"/>
      <c r="P940" s="313"/>
    </row>
    <row r="941" spans="3:16" ht="13.5" customHeight="1">
      <c r="C941" s="498" t="s">
        <v>702</v>
      </c>
      <c r="D941" s="498" t="s">
        <v>1393</v>
      </c>
      <c r="E941" s="543" t="s">
        <v>35</v>
      </c>
      <c r="F941" s="313">
        <v>2</v>
      </c>
      <c r="G941" s="39"/>
      <c r="H941" s="39"/>
      <c r="I941" s="40"/>
      <c r="M941" s="311"/>
      <c r="N941" s="311"/>
      <c r="O941" s="312"/>
      <c r="P941" s="313"/>
    </row>
    <row r="942" spans="3:16" ht="13.5" customHeight="1">
      <c r="C942" s="498" t="s">
        <v>703</v>
      </c>
      <c r="D942" s="498" t="s">
        <v>1393</v>
      </c>
      <c r="E942" s="543" t="s">
        <v>35</v>
      </c>
      <c r="F942" s="313">
        <v>2</v>
      </c>
      <c r="G942" s="39"/>
      <c r="H942" s="39"/>
      <c r="I942" s="40"/>
      <c r="M942" s="311"/>
      <c r="N942" s="311"/>
      <c r="O942" s="312"/>
      <c r="P942" s="313"/>
    </row>
    <row r="943" spans="3:16" ht="13.5" customHeight="1">
      <c r="C943" s="498" t="s">
        <v>255</v>
      </c>
      <c r="D943" s="498" t="s">
        <v>1393</v>
      </c>
      <c r="E943" s="543" t="s">
        <v>35</v>
      </c>
      <c r="F943" s="313">
        <v>2</v>
      </c>
      <c r="G943" s="39"/>
      <c r="H943" s="39"/>
      <c r="I943" s="40"/>
      <c r="M943" s="311"/>
      <c r="N943" s="311"/>
      <c r="O943" s="312"/>
      <c r="P943" s="313"/>
    </row>
    <row r="944" spans="3:16" ht="13.5" customHeight="1">
      <c r="C944" s="498" t="s">
        <v>501</v>
      </c>
      <c r="D944" s="498" t="s">
        <v>1393</v>
      </c>
      <c r="E944" s="543" t="s">
        <v>35</v>
      </c>
      <c r="F944" s="313">
        <v>2</v>
      </c>
      <c r="G944" s="39"/>
      <c r="H944" s="39"/>
      <c r="I944" s="40"/>
      <c r="M944" s="311"/>
      <c r="N944" s="311"/>
      <c r="O944" s="312"/>
      <c r="P944" s="313"/>
    </row>
    <row r="945" spans="3:16" ht="13.5" customHeight="1">
      <c r="C945" s="498" t="s">
        <v>407</v>
      </c>
      <c r="D945" s="498" t="s">
        <v>1393</v>
      </c>
      <c r="E945" s="543" t="s">
        <v>35</v>
      </c>
      <c r="F945" s="313">
        <v>2</v>
      </c>
      <c r="G945" s="39"/>
      <c r="H945" s="39"/>
      <c r="I945" s="40"/>
      <c r="M945" s="311"/>
      <c r="N945" s="311"/>
      <c r="O945" s="312"/>
      <c r="P945" s="313"/>
    </row>
    <row r="946" spans="3:16" ht="13.5" customHeight="1">
      <c r="C946" s="498" t="s">
        <v>518</v>
      </c>
      <c r="D946" s="498" t="s">
        <v>1393</v>
      </c>
      <c r="E946" s="543" t="s">
        <v>40</v>
      </c>
      <c r="F946" s="313">
        <v>2</v>
      </c>
      <c r="G946" s="39"/>
      <c r="H946" s="39"/>
      <c r="I946" s="40"/>
      <c r="M946" s="311"/>
      <c r="N946" s="311"/>
      <c r="O946" s="312"/>
      <c r="P946" s="313"/>
    </row>
    <row r="947" spans="3:16" ht="13.5" customHeight="1">
      <c r="C947" s="498" t="s">
        <v>171</v>
      </c>
      <c r="D947" s="498" t="s">
        <v>1393</v>
      </c>
      <c r="E947" s="543" t="s">
        <v>40</v>
      </c>
      <c r="F947" s="313">
        <v>2</v>
      </c>
      <c r="G947" s="39"/>
      <c r="H947" s="39"/>
      <c r="I947" s="40"/>
      <c r="M947" s="311"/>
      <c r="N947" s="311"/>
      <c r="O947" s="312"/>
      <c r="P947" s="313"/>
    </row>
    <row r="948" spans="3:16" ht="13.5" customHeight="1">
      <c r="C948" s="498" t="s">
        <v>704</v>
      </c>
      <c r="D948" s="498" t="s">
        <v>1393</v>
      </c>
      <c r="E948" s="543" t="s">
        <v>35</v>
      </c>
      <c r="F948" s="313">
        <v>2</v>
      </c>
      <c r="G948" s="39"/>
      <c r="H948" s="39"/>
      <c r="I948" s="40"/>
      <c r="M948" s="311"/>
      <c r="N948" s="311"/>
      <c r="O948" s="312"/>
      <c r="P948" s="313"/>
    </row>
    <row r="949" spans="3:16" ht="13.5" customHeight="1">
      <c r="C949" s="498" t="s">
        <v>705</v>
      </c>
      <c r="D949" s="498" t="s">
        <v>1393</v>
      </c>
      <c r="E949" s="543" t="s">
        <v>40</v>
      </c>
      <c r="F949" s="313">
        <v>2</v>
      </c>
      <c r="G949" s="39"/>
      <c r="H949" s="39"/>
      <c r="I949" s="40"/>
      <c r="M949" s="311"/>
      <c r="N949" s="311"/>
      <c r="O949" s="312"/>
      <c r="P949" s="313"/>
    </row>
    <row r="950" spans="3:16" ht="13.5" customHeight="1">
      <c r="C950" s="498" t="s">
        <v>1207</v>
      </c>
      <c r="D950" s="498" t="s">
        <v>1393</v>
      </c>
      <c r="E950" s="543" t="s">
        <v>40</v>
      </c>
      <c r="F950" s="313">
        <v>2</v>
      </c>
      <c r="G950" s="39"/>
      <c r="H950" s="39"/>
      <c r="I950" s="40"/>
      <c r="M950" s="311"/>
      <c r="N950" s="311"/>
      <c r="O950" s="312"/>
      <c r="P950" s="313"/>
    </row>
    <row r="951" spans="3:16" ht="13.5" customHeight="1">
      <c r="C951" s="499" t="s">
        <v>1525</v>
      </c>
      <c r="D951" s="499" t="s">
        <v>1393</v>
      </c>
      <c r="E951" s="544" t="s">
        <v>35</v>
      </c>
      <c r="F951" s="313">
        <v>2</v>
      </c>
      <c r="G951" s="39"/>
      <c r="H951" s="39"/>
      <c r="I951" s="40"/>
      <c r="M951" s="311"/>
      <c r="N951" s="311"/>
      <c r="O951" s="312"/>
      <c r="P951" s="313"/>
    </row>
    <row r="952" spans="3:16" ht="13.5" customHeight="1">
      <c r="C952" s="596" t="s">
        <v>1526</v>
      </c>
      <c r="D952" s="596" t="s">
        <v>1393</v>
      </c>
      <c r="E952" s="663" t="s">
        <v>35</v>
      </c>
      <c r="F952" s="313">
        <v>2</v>
      </c>
      <c r="G952" s="39"/>
      <c r="H952" s="39"/>
      <c r="I952" s="40"/>
      <c r="M952" s="311"/>
      <c r="N952" s="311"/>
      <c r="O952" s="312"/>
      <c r="P952" s="313"/>
    </row>
    <row r="953" spans="3:16" ht="13.5" customHeight="1">
      <c r="C953" s="497" t="s">
        <v>507</v>
      </c>
      <c r="D953" s="497" t="s">
        <v>1668</v>
      </c>
      <c r="E953" s="542" t="s">
        <v>35</v>
      </c>
      <c r="F953" s="313">
        <v>2</v>
      </c>
      <c r="G953" s="39"/>
      <c r="H953" s="39"/>
      <c r="I953" s="40"/>
      <c r="M953" s="311"/>
      <c r="N953" s="311"/>
      <c r="O953" s="312"/>
      <c r="P953" s="313"/>
    </row>
    <row r="954" spans="3:16" ht="13.5" customHeight="1">
      <c r="C954" s="497" t="s">
        <v>433</v>
      </c>
      <c r="D954" s="497" t="s">
        <v>1668</v>
      </c>
      <c r="E954" s="542" t="s">
        <v>40</v>
      </c>
      <c r="F954" s="313">
        <v>2</v>
      </c>
      <c r="G954" s="39"/>
      <c r="H954" s="39"/>
      <c r="I954" s="40"/>
      <c r="M954" s="311"/>
      <c r="N954" s="311"/>
      <c r="O954" s="312"/>
      <c r="P954" s="313"/>
    </row>
    <row r="955" spans="3:16" ht="13.5" customHeight="1">
      <c r="C955" s="497" t="s">
        <v>706</v>
      </c>
      <c r="D955" s="497" t="s">
        <v>1668</v>
      </c>
      <c r="E955" s="542" t="s">
        <v>35</v>
      </c>
      <c r="F955" s="313">
        <v>2</v>
      </c>
      <c r="G955" s="39"/>
      <c r="H955" s="39"/>
      <c r="I955" s="40"/>
      <c r="M955" s="311"/>
      <c r="N955" s="311"/>
      <c r="O955" s="312"/>
      <c r="P955" s="313"/>
    </row>
    <row r="956" spans="3:16" ht="13.5" customHeight="1">
      <c r="C956" s="497" t="s">
        <v>218</v>
      </c>
      <c r="D956" s="497" t="s">
        <v>1668</v>
      </c>
      <c r="E956" s="542" t="s">
        <v>35</v>
      </c>
      <c r="F956" s="313">
        <v>2</v>
      </c>
      <c r="G956" s="39"/>
      <c r="H956" s="39"/>
      <c r="I956" s="40"/>
      <c r="M956" s="311"/>
      <c r="N956" s="311"/>
      <c r="O956" s="312"/>
      <c r="P956" s="313"/>
    </row>
    <row r="957" spans="3:16" ht="13.5" customHeight="1">
      <c r="C957" s="497" t="s">
        <v>707</v>
      </c>
      <c r="D957" s="497" t="s">
        <v>1668</v>
      </c>
      <c r="E957" s="542" t="s">
        <v>40</v>
      </c>
      <c r="F957" s="313">
        <v>2</v>
      </c>
      <c r="G957" s="39"/>
      <c r="H957" s="39"/>
      <c r="I957" s="40"/>
      <c r="M957" s="311"/>
      <c r="N957" s="311"/>
      <c r="O957" s="312"/>
      <c r="P957" s="313"/>
    </row>
    <row r="958" spans="3:16" ht="13.5" customHeight="1">
      <c r="C958" s="497" t="s">
        <v>708</v>
      </c>
      <c r="D958" s="497" t="s">
        <v>1668</v>
      </c>
      <c r="E958" s="542" t="s">
        <v>40</v>
      </c>
      <c r="F958" s="313">
        <v>2</v>
      </c>
      <c r="G958" s="39"/>
      <c r="H958" s="39"/>
      <c r="I958" s="40"/>
      <c r="M958" s="311"/>
      <c r="N958" s="311"/>
      <c r="O958" s="312"/>
      <c r="P958" s="313"/>
    </row>
    <row r="959" spans="3:16" ht="13.5" customHeight="1">
      <c r="C959" s="497" t="s">
        <v>709</v>
      </c>
      <c r="D959" s="497" t="s">
        <v>1668</v>
      </c>
      <c r="E959" s="542" t="s">
        <v>40</v>
      </c>
      <c r="F959" s="313">
        <v>2</v>
      </c>
      <c r="G959" s="39"/>
      <c r="H959" s="39"/>
      <c r="I959" s="40"/>
      <c r="M959" s="311"/>
      <c r="N959" s="311"/>
      <c r="O959" s="312"/>
      <c r="P959" s="313"/>
    </row>
    <row r="960" spans="3:16" ht="13.5" customHeight="1">
      <c r="C960" s="497" t="s">
        <v>710</v>
      </c>
      <c r="D960" s="497" t="s">
        <v>1668</v>
      </c>
      <c r="E960" s="542" t="s">
        <v>35</v>
      </c>
      <c r="F960" s="313">
        <v>2</v>
      </c>
      <c r="G960" s="39"/>
      <c r="H960" s="39"/>
      <c r="I960" s="40"/>
      <c r="M960" s="311"/>
      <c r="N960" s="311"/>
      <c r="O960" s="312"/>
      <c r="P960" s="313"/>
    </row>
    <row r="961" spans="3:16" ht="13.5" customHeight="1">
      <c r="C961" s="497" t="s">
        <v>284</v>
      </c>
      <c r="D961" s="497" t="s">
        <v>1668</v>
      </c>
      <c r="E961" s="542" t="s">
        <v>40</v>
      </c>
      <c r="F961" s="313">
        <v>2</v>
      </c>
      <c r="G961" s="39"/>
      <c r="H961" s="39"/>
      <c r="I961" s="40"/>
      <c r="M961" s="311"/>
      <c r="N961" s="311"/>
      <c r="O961" s="312"/>
      <c r="P961" s="313"/>
    </row>
    <row r="962" spans="3:16" ht="13.5" customHeight="1">
      <c r="C962" s="497" t="s">
        <v>493</v>
      </c>
      <c r="D962" s="497" t="s">
        <v>1668</v>
      </c>
      <c r="E962" s="542" t="s">
        <v>40</v>
      </c>
      <c r="F962" s="313">
        <v>2</v>
      </c>
      <c r="G962" s="39"/>
      <c r="H962" s="39"/>
      <c r="I962" s="40"/>
      <c r="M962" s="311"/>
      <c r="N962" s="311"/>
      <c r="O962" s="312"/>
      <c r="P962" s="313"/>
    </row>
    <row r="963" spans="3:16" ht="13.5" customHeight="1">
      <c r="C963" s="497" t="s">
        <v>36</v>
      </c>
      <c r="D963" s="497" t="s">
        <v>1668</v>
      </c>
      <c r="E963" s="542" t="s">
        <v>40</v>
      </c>
      <c r="F963" s="313">
        <v>2</v>
      </c>
      <c r="G963" s="39"/>
      <c r="H963" s="39"/>
      <c r="I963" s="40"/>
      <c r="M963" s="311"/>
      <c r="N963" s="311"/>
      <c r="O963" s="312"/>
      <c r="P963" s="313"/>
    </row>
    <row r="964" spans="3:16" ht="13.5" customHeight="1">
      <c r="C964" s="597" t="s">
        <v>235</v>
      </c>
      <c r="D964" s="597" t="s">
        <v>1668</v>
      </c>
      <c r="E964" s="664" t="s">
        <v>35</v>
      </c>
      <c r="F964" s="313">
        <v>2</v>
      </c>
      <c r="G964" s="39"/>
      <c r="H964" s="39"/>
      <c r="I964" s="40"/>
      <c r="M964" s="311"/>
      <c r="N964" s="311"/>
      <c r="O964" s="312"/>
      <c r="P964" s="313"/>
    </row>
    <row r="965" spans="3:16" ht="13.5" customHeight="1">
      <c r="C965" s="498" t="s">
        <v>248</v>
      </c>
      <c r="D965" s="498" t="s">
        <v>249</v>
      </c>
      <c r="E965" s="543" t="s">
        <v>35</v>
      </c>
      <c r="F965" s="313">
        <v>2</v>
      </c>
      <c r="G965" s="39"/>
      <c r="H965" s="39"/>
      <c r="I965" s="40"/>
      <c r="M965" s="311"/>
      <c r="N965" s="311"/>
      <c r="O965" s="312"/>
      <c r="P965" s="313"/>
    </row>
    <row r="966" spans="3:16" ht="13.5" customHeight="1">
      <c r="C966" s="498" t="s">
        <v>430</v>
      </c>
      <c r="D966" s="498" t="s">
        <v>249</v>
      </c>
      <c r="E966" s="543" t="s">
        <v>35</v>
      </c>
      <c r="F966" s="313">
        <v>2</v>
      </c>
      <c r="G966" s="39"/>
      <c r="H966" s="39"/>
      <c r="I966" s="40"/>
      <c r="M966" s="311"/>
      <c r="N966" s="311"/>
      <c r="O966" s="312"/>
      <c r="P966" s="313"/>
    </row>
    <row r="967" spans="3:16" ht="13.5" customHeight="1">
      <c r="C967" s="498" t="s">
        <v>481</v>
      </c>
      <c r="D967" s="498" t="s">
        <v>249</v>
      </c>
      <c r="E967" s="543" t="s">
        <v>40</v>
      </c>
      <c r="F967" s="313">
        <v>2</v>
      </c>
      <c r="G967" s="39"/>
      <c r="H967" s="39"/>
      <c r="I967" s="40"/>
      <c r="M967" s="311"/>
      <c r="N967" s="311"/>
      <c r="O967" s="312"/>
      <c r="P967" s="313"/>
    </row>
    <row r="968" spans="3:16" ht="13.5" customHeight="1">
      <c r="C968" s="498" t="s">
        <v>711</v>
      </c>
      <c r="D968" s="498" t="s">
        <v>249</v>
      </c>
      <c r="E968" s="543" t="s">
        <v>40</v>
      </c>
      <c r="F968" s="313">
        <v>2</v>
      </c>
      <c r="G968" s="39"/>
      <c r="H968" s="39"/>
      <c r="I968" s="40"/>
      <c r="M968" s="311"/>
      <c r="N968" s="311"/>
      <c r="O968" s="312"/>
      <c r="P968" s="313"/>
    </row>
    <row r="969" spans="3:16" ht="13.5" customHeight="1">
      <c r="C969" s="498" t="s">
        <v>475</v>
      </c>
      <c r="D969" s="498" t="s">
        <v>249</v>
      </c>
      <c r="E969" s="543" t="s">
        <v>40</v>
      </c>
      <c r="F969" s="313">
        <v>2</v>
      </c>
      <c r="G969" s="39"/>
      <c r="H969" s="39"/>
      <c r="I969" s="40"/>
      <c r="M969" s="311"/>
      <c r="N969" s="311"/>
      <c r="O969" s="312"/>
      <c r="P969" s="313"/>
    </row>
    <row r="970" spans="3:16" ht="13.5" customHeight="1">
      <c r="C970" s="498" t="s">
        <v>712</v>
      </c>
      <c r="D970" s="498" t="s">
        <v>249</v>
      </c>
      <c r="E970" s="543" t="s">
        <v>40</v>
      </c>
      <c r="F970" s="313">
        <v>2</v>
      </c>
      <c r="G970" s="39"/>
      <c r="H970" s="39"/>
      <c r="I970" s="40"/>
      <c r="M970" s="311"/>
      <c r="N970" s="311"/>
      <c r="O970" s="312"/>
      <c r="P970" s="313"/>
    </row>
    <row r="971" spans="3:16" ht="13.5" customHeight="1">
      <c r="C971" s="497" t="s">
        <v>713</v>
      </c>
      <c r="D971" s="497" t="s">
        <v>426</v>
      </c>
      <c r="E971" s="542" t="s">
        <v>35</v>
      </c>
      <c r="F971" s="313">
        <v>2</v>
      </c>
      <c r="G971" s="39"/>
      <c r="H971" s="39"/>
      <c r="I971" s="40"/>
      <c r="M971" s="311"/>
      <c r="N971" s="311"/>
      <c r="O971" s="312"/>
      <c r="P971" s="313"/>
    </row>
    <row r="972" spans="3:16" ht="13.5" customHeight="1">
      <c r="C972" s="497" t="s">
        <v>714</v>
      </c>
      <c r="D972" s="497" t="s">
        <v>426</v>
      </c>
      <c r="E972" s="542" t="s">
        <v>40</v>
      </c>
      <c r="F972" s="313">
        <v>2</v>
      </c>
      <c r="G972" s="39"/>
      <c r="H972" s="39"/>
      <c r="I972" s="40"/>
      <c r="M972" s="311"/>
      <c r="N972" s="311"/>
      <c r="O972" s="312"/>
      <c r="P972" s="313"/>
    </row>
    <row r="973" spans="3:16" ht="13.5" customHeight="1">
      <c r="C973" s="497" t="s">
        <v>715</v>
      </c>
      <c r="D973" s="497" t="s">
        <v>426</v>
      </c>
      <c r="E973" s="542" t="s">
        <v>35</v>
      </c>
      <c r="F973" s="313">
        <v>2</v>
      </c>
      <c r="G973" s="39"/>
      <c r="H973" s="39"/>
      <c r="I973" s="40"/>
      <c r="M973" s="311"/>
      <c r="N973" s="311"/>
      <c r="O973" s="312"/>
      <c r="P973" s="313"/>
    </row>
    <row r="974" spans="3:16" ht="13.5" customHeight="1">
      <c r="C974" s="497" t="s">
        <v>716</v>
      </c>
      <c r="D974" s="497" t="s">
        <v>426</v>
      </c>
      <c r="E974" s="542" t="s">
        <v>35</v>
      </c>
      <c r="F974" s="313">
        <v>2</v>
      </c>
      <c r="G974" s="39"/>
      <c r="H974" s="39"/>
      <c r="I974" s="40"/>
      <c r="M974" s="311"/>
      <c r="N974" s="311"/>
      <c r="O974" s="312"/>
      <c r="P974" s="313"/>
    </row>
    <row r="975" spans="3:16" ht="13.5" customHeight="1">
      <c r="C975" s="497" t="s">
        <v>1527</v>
      </c>
      <c r="D975" s="497" t="s">
        <v>426</v>
      </c>
      <c r="E975" s="542" t="s">
        <v>35</v>
      </c>
      <c r="F975" s="313">
        <v>2</v>
      </c>
      <c r="G975" s="39"/>
      <c r="H975" s="39"/>
      <c r="I975" s="40"/>
      <c r="M975" s="311"/>
      <c r="N975" s="311"/>
      <c r="O975" s="312"/>
      <c r="P975" s="313"/>
    </row>
    <row r="976" spans="3:16" ht="13.5" customHeight="1">
      <c r="C976" s="497" t="s">
        <v>425</v>
      </c>
      <c r="D976" s="497" t="s">
        <v>426</v>
      </c>
      <c r="E976" s="542" t="s">
        <v>40</v>
      </c>
      <c r="F976" s="313">
        <v>2</v>
      </c>
      <c r="G976" s="39"/>
      <c r="H976" s="39"/>
      <c r="I976" s="40"/>
      <c r="M976" s="311"/>
      <c r="N976" s="311"/>
      <c r="O976" s="312"/>
      <c r="P976" s="313"/>
    </row>
    <row r="977" spans="3:16" ht="13.5" customHeight="1">
      <c r="C977" s="497" t="s">
        <v>717</v>
      </c>
      <c r="D977" s="497" t="s">
        <v>426</v>
      </c>
      <c r="E977" s="542" t="s">
        <v>40</v>
      </c>
      <c r="F977" s="313">
        <v>2</v>
      </c>
      <c r="G977" s="39"/>
      <c r="H977" s="39"/>
      <c r="I977" s="40"/>
      <c r="M977" s="311"/>
      <c r="N977" s="311"/>
      <c r="O977" s="312"/>
      <c r="P977" s="313"/>
    </row>
    <row r="978" spans="3:16" ht="13.5" customHeight="1">
      <c r="C978" s="498" t="s">
        <v>1411</v>
      </c>
      <c r="D978" s="498" t="s">
        <v>1218</v>
      </c>
      <c r="E978" s="543" t="s">
        <v>40</v>
      </c>
      <c r="F978" s="313">
        <v>2</v>
      </c>
      <c r="G978" s="39"/>
      <c r="H978" s="39"/>
      <c r="I978" s="40"/>
      <c r="M978" s="311"/>
      <c r="N978" s="311"/>
      <c r="O978" s="312"/>
      <c r="P978" s="313"/>
    </row>
    <row r="979" spans="3:16" ht="13.5" customHeight="1">
      <c r="C979" s="498" t="s">
        <v>719</v>
      </c>
      <c r="D979" s="498" t="s">
        <v>1218</v>
      </c>
      <c r="E979" s="543" t="s">
        <v>40</v>
      </c>
      <c r="F979" s="313">
        <v>2</v>
      </c>
      <c r="G979" s="39"/>
      <c r="H979" s="39"/>
      <c r="I979" s="40"/>
      <c r="M979" s="311"/>
      <c r="N979" s="311"/>
      <c r="O979" s="312"/>
      <c r="P979" s="313"/>
    </row>
    <row r="980" spans="3:16" ht="13.5" customHeight="1">
      <c r="C980" s="498" t="s">
        <v>720</v>
      </c>
      <c r="D980" s="498" t="s">
        <v>1218</v>
      </c>
      <c r="E980" s="543" t="s">
        <v>40</v>
      </c>
      <c r="F980" s="313">
        <v>2</v>
      </c>
      <c r="G980" s="39"/>
      <c r="H980" s="39"/>
      <c r="I980" s="40"/>
      <c r="M980" s="311"/>
      <c r="N980" s="311"/>
      <c r="O980" s="312"/>
      <c r="P980" s="313"/>
    </row>
    <row r="981" spans="3:16" ht="13.5" customHeight="1">
      <c r="C981" s="498" t="s">
        <v>721</v>
      </c>
      <c r="D981" s="498" t="s">
        <v>1218</v>
      </c>
      <c r="E981" s="543" t="s">
        <v>40</v>
      </c>
      <c r="F981" s="313">
        <v>2</v>
      </c>
      <c r="G981" s="39"/>
      <c r="H981" s="39"/>
      <c r="I981" s="40"/>
      <c r="M981" s="311"/>
      <c r="N981" s="311"/>
      <c r="O981" s="312"/>
      <c r="P981" s="313"/>
    </row>
    <row r="982" spans="3:16" ht="13.5" customHeight="1">
      <c r="C982" s="498" t="s">
        <v>722</v>
      </c>
      <c r="D982" s="498" t="s">
        <v>1218</v>
      </c>
      <c r="E982" s="543" t="s">
        <v>160</v>
      </c>
      <c r="F982" s="313">
        <v>2</v>
      </c>
      <c r="G982" s="39"/>
      <c r="H982" s="39"/>
      <c r="I982" s="40"/>
      <c r="M982" s="311"/>
      <c r="N982" s="311"/>
      <c r="O982" s="312"/>
      <c r="P982" s="313"/>
    </row>
    <row r="983" spans="3:16" ht="13.5" customHeight="1">
      <c r="C983" s="498" t="s">
        <v>723</v>
      </c>
      <c r="D983" s="498" t="s">
        <v>1218</v>
      </c>
      <c r="E983" s="543" t="s">
        <v>40</v>
      </c>
      <c r="F983" s="313">
        <v>2</v>
      </c>
      <c r="G983" s="39"/>
      <c r="H983" s="39"/>
      <c r="I983" s="40"/>
      <c r="M983" s="311"/>
      <c r="N983" s="311"/>
      <c r="O983" s="312"/>
      <c r="P983" s="313"/>
    </row>
    <row r="984" spans="3:16" ht="13.5" customHeight="1">
      <c r="C984" s="498" t="s">
        <v>724</v>
      </c>
      <c r="D984" s="498" t="s">
        <v>1218</v>
      </c>
      <c r="E984" s="543" t="s">
        <v>35</v>
      </c>
      <c r="F984" s="313">
        <v>2</v>
      </c>
      <c r="G984" s="39"/>
      <c r="H984" s="39"/>
      <c r="I984" s="40"/>
      <c r="M984" s="311"/>
      <c r="N984" s="311"/>
      <c r="O984" s="312"/>
      <c r="P984" s="313"/>
    </row>
    <row r="985" spans="3:16" ht="13.5" customHeight="1">
      <c r="C985" s="498" t="s">
        <v>725</v>
      </c>
      <c r="D985" s="498" t="s">
        <v>1218</v>
      </c>
      <c r="E985" s="543" t="s">
        <v>40</v>
      </c>
      <c r="F985" s="313">
        <v>2</v>
      </c>
      <c r="G985" s="39"/>
      <c r="H985" s="39"/>
      <c r="I985" s="40"/>
      <c r="M985" s="311"/>
      <c r="N985" s="311"/>
      <c r="O985" s="312"/>
      <c r="P985" s="313"/>
    </row>
    <row r="986" spans="3:16" ht="13.5" customHeight="1">
      <c r="C986" s="498" t="s">
        <v>726</v>
      </c>
      <c r="D986" s="498" t="s">
        <v>1218</v>
      </c>
      <c r="E986" s="543" t="s">
        <v>40</v>
      </c>
      <c r="F986" s="313">
        <v>2</v>
      </c>
      <c r="G986" s="39"/>
      <c r="H986" s="39"/>
      <c r="I986" s="40"/>
      <c r="M986" s="311"/>
      <c r="N986" s="311"/>
      <c r="O986" s="312"/>
      <c r="P986" s="313"/>
    </row>
    <row r="987" spans="3:16" ht="13.5" customHeight="1">
      <c r="C987" s="498" t="s">
        <v>727</v>
      </c>
      <c r="D987" s="498" t="s">
        <v>1218</v>
      </c>
      <c r="E987" s="543" t="s">
        <v>40</v>
      </c>
      <c r="F987" s="313">
        <v>2</v>
      </c>
      <c r="G987" s="39"/>
      <c r="H987" s="39"/>
      <c r="I987" s="40"/>
      <c r="M987" s="311"/>
      <c r="N987" s="311"/>
      <c r="O987" s="312"/>
      <c r="P987" s="313"/>
    </row>
    <row r="988" spans="3:16" ht="13.5" customHeight="1">
      <c r="C988" s="498" t="s">
        <v>728</v>
      </c>
      <c r="D988" s="498" t="s">
        <v>1218</v>
      </c>
      <c r="E988" s="543" t="s">
        <v>40</v>
      </c>
      <c r="F988" s="313">
        <v>2</v>
      </c>
      <c r="G988" s="39"/>
      <c r="H988" s="39"/>
      <c r="I988" s="40"/>
      <c r="M988" s="311"/>
      <c r="N988" s="311"/>
      <c r="O988" s="312"/>
      <c r="P988" s="313"/>
    </row>
    <row r="989" spans="3:16" ht="13.5" customHeight="1">
      <c r="C989" s="498" t="s">
        <v>729</v>
      </c>
      <c r="D989" s="498" t="s">
        <v>1218</v>
      </c>
      <c r="E989" s="543" t="s">
        <v>40</v>
      </c>
      <c r="F989" s="313">
        <v>2</v>
      </c>
      <c r="G989" s="39"/>
      <c r="H989" s="39"/>
      <c r="I989" s="40"/>
      <c r="M989" s="311"/>
      <c r="N989" s="311"/>
      <c r="O989" s="312"/>
      <c r="P989" s="313"/>
    </row>
    <row r="990" spans="3:16" ht="13.5" customHeight="1">
      <c r="C990" s="498" t="s">
        <v>730</v>
      </c>
      <c r="D990" s="498" t="s">
        <v>1218</v>
      </c>
      <c r="E990" s="543" t="s">
        <v>35</v>
      </c>
      <c r="F990" s="313">
        <v>2</v>
      </c>
      <c r="G990" s="39"/>
      <c r="H990" s="39"/>
      <c r="I990" s="40"/>
      <c r="M990" s="311"/>
      <c r="N990" s="311"/>
      <c r="O990" s="312"/>
      <c r="P990" s="313"/>
    </row>
    <row r="991" spans="3:16" ht="13.5" customHeight="1">
      <c r="C991" s="498" t="s">
        <v>731</v>
      </c>
      <c r="D991" s="498" t="s">
        <v>1218</v>
      </c>
      <c r="E991" s="543" t="s">
        <v>40</v>
      </c>
      <c r="F991" s="313">
        <v>2</v>
      </c>
      <c r="G991" s="39"/>
      <c r="H991" s="39"/>
      <c r="I991" s="40"/>
      <c r="M991" s="311"/>
      <c r="N991" s="311"/>
      <c r="O991" s="312"/>
      <c r="P991" s="313"/>
    </row>
    <row r="992" spans="3:16" ht="13.5" customHeight="1">
      <c r="C992" s="497" t="s">
        <v>732</v>
      </c>
      <c r="D992" s="497" t="s">
        <v>193</v>
      </c>
      <c r="E992" s="542" t="s">
        <v>40</v>
      </c>
      <c r="F992" s="313">
        <v>2</v>
      </c>
      <c r="G992" s="39"/>
      <c r="H992" s="39"/>
      <c r="I992" s="40"/>
      <c r="M992" s="311"/>
      <c r="N992" s="311"/>
      <c r="O992" s="312"/>
      <c r="P992" s="313"/>
    </row>
    <row r="993" spans="3:16" ht="13.5" customHeight="1">
      <c r="C993" s="497" t="s">
        <v>733</v>
      </c>
      <c r="D993" s="497" t="s">
        <v>193</v>
      </c>
      <c r="E993" s="542" t="s">
        <v>40</v>
      </c>
      <c r="F993" s="313">
        <v>2</v>
      </c>
      <c r="G993" s="39"/>
      <c r="H993" s="39"/>
      <c r="I993" s="40"/>
      <c r="M993" s="311"/>
      <c r="N993" s="311"/>
      <c r="O993" s="312"/>
      <c r="P993" s="313"/>
    </row>
    <row r="994" spans="3:16" ht="13.5" customHeight="1">
      <c r="C994" s="497" t="s">
        <v>1739</v>
      </c>
      <c r="D994" s="497" t="s">
        <v>193</v>
      </c>
      <c r="E994" s="542" t="s">
        <v>40</v>
      </c>
      <c r="F994" s="313">
        <v>2</v>
      </c>
      <c r="G994" s="39"/>
      <c r="H994" s="39"/>
      <c r="I994" s="40"/>
      <c r="M994" s="311"/>
      <c r="N994" s="311"/>
      <c r="O994" s="312"/>
      <c r="P994" s="313"/>
    </row>
    <row r="995" spans="3:16" ht="13.5" customHeight="1">
      <c r="C995" s="497" t="s">
        <v>1740</v>
      </c>
      <c r="D995" s="497" t="s">
        <v>193</v>
      </c>
      <c r="E995" s="542" t="s">
        <v>40</v>
      </c>
      <c r="F995" s="313">
        <v>2</v>
      </c>
      <c r="G995" s="39"/>
      <c r="H995" s="39"/>
      <c r="I995" s="40"/>
      <c r="M995" s="311"/>
      <c r="N995" s="311"/>
      <c r="O995" s="312"/>
      <c r="P995" s="313"/>
    </row>
    <row r="996" spans="3:16" ht="13.5" customHeight="1">
      <c r="C996" s="497" t="s">
        <v>734</v>
      </c>
      <c r="D996" s="497" t="s">
        <v>193</v>
      </c>
      <c r="E996" s="542" t="s">
        <v>35</v>
      </c>
      <c r="F996" s="313">
        <v>2</v>
      </c>
      <c r="G996" s="39"/>
      <c r="H996" s="39"/>
      <c r="I996" s="40"/>
      <c r="M996" s="311"/>
      <c r="N996" s="311"/>
      <c r="O996" s="312"/>
      <c r="P996" s="313"/>
    </row>
    <row r="997" spans="3:16" ht="13.5" customHeight="1">
      <c r="C997" s="497" t="s">
        <v>735</v>
      </c>
      <c r="D997" s="497" t="s">
        <v>193</v>
      </c>
      <c r="E997" s="542" t="s">
        <v>40</v>
      </c>
      <c r="F997" s="313">
        <v>2</v>
      </c>
      <c r="G997" s="39"/>
      <c r="H997" s="39"/>
      <c r="I997" s="40"/>
      <c r="M997" s="311"/>
      <c r="N997" s="311"/>
      <c r="O997" s="312"/>
      <c r="P997" s="313"/>
    </row>
    <row r="998" spans="3:16" ht="13.5" customHeight="1">
      <c r="C998" s="497" t="s">
        <v>736</v>
      </c>
      <c r="D998" s="497" t="s">
        <v>193</v>
      </c>
      <c r="E998" s="542" t="s">
        <v>35</v>
      </c>
      <c r="F998" s="313">
        <v>2</v>
      </c>
      <c r="G998" s="39"/>
      <c r="H998" s="39"/>
      <c r="I998" s="40"/>
      <c r="M998" s="311"/>
      <c r="N998" s="311"/>
      <c r="O998" s="312"/>
      <c r="P998" s="313"/>
    </row>
    <row r="999" spans="3:16" ht="13.5" customHeight="1">
      <c r="C999" s="497" t="s">
        <v>737</v>
      </c>
      <c r="D999" s="497" t="s">
        <v>193</v>
      </c>
      <c r="E999" s="542" t="s">
        <v>40</v>
      </c>
      <c r="F999" s="313">
        <v>2</v>
      </c>
      <c r="G999" s="39"/>
      <c r="H999" s="39"/>
      <c r="I999" s="40"/>
      <c r="M999" s="311"/>
      <c r="N999" s="311"/>
      <c r="O999" s="312"/>
      <c r="P999" s="313"/>
    </row>
    <row r="1000" spans="3:16" ht="13.5" customHeight="1">
      <c r="C1000" s="497" t="s">
        <v>738</v>
      </c>
      <c r="D1000" s="497" t="s">
        <v>193</v>
      </c>
      <c r="E1000" s="542" t="s">
        <v>35</v>
      </c>
      <c r="F1000" s="313">
        <v>2</v>
      </c>
      <c r="G1000" s="39"/>
      <c r="H1000" s="39"/>
      <c r="I1000" s="40"/>
      <c r="M1000" s="311"/>
      <c r="N1000" s="311"/>
      <c r="O1000" s="312"/>
      <c r="P1000" s="313"/>
    </row>
    <row r="1001" spans="3:16" ht="13.5" customHeight="1">
      <c r="C1001" s="497" t="s">
        <v>739</v>
      </c>
      <c r="D1001" s="497" t="s">
        <v>193</v>
      </c>
      <c r="E1001" s="542" t="s">
        <v>35</v>
      </c>
      <c r="F1001" s="313">
        <v>2</v>
      </c>
      <c r="G1001" s="39"/>
      <c r="H1001" s="39"/>
      <c r="I1001" s="40"/>
      <c r="M1001" s="311"/>
      <c r="N1001" s="311"/>
      <c r="O1001" s="312"/>
      <c r="P1001" s="313"/>
    </row>
    <row r="1002" spans="3:16" ht="13.5" customHeight="1">
      <c r="C1002" s="497" t="s">
        <v>740</v>
      </c>
      <c r="D1002" s="497" t="s">
        <v>193</v>
      </c>
      <c r="E1002" s="542" t="s">
        <v>35</v>
      </c>
      <c r="F1002" s="313">
        <v>2</v>
      </c>
      <c r="G1002" s="39"/>
      <c r="H1002" s="39"/>
      <c r="I1002" s="40"/>
      <c r="M1002" s="311"/>
      <c r="N1002" s="311"/>
      <c r="O1002" s="312"/>
      <c r="P1002" s="313"/>
    </row>
    <row r="1003" spans="3:16" ht="13.5" customHeight="1">
      <c r="C1003" s="497" t="s">
        <v>1738</v>
      </c>
      <c r="D1003" s="497" t="s">
        <v>193</v>
      </c>
      <c r="E1003" s="542" t="s">
        <v>40</v>
      </c>
      <c r="F1003" s="313">
        <v>2</v>
      </c>
      <c r="G1003" s="39"/>
      <c r="H1003" s="39"/>
      <c r="I1003" s="40"/>
      <c r="M1003" s="311"/>
      <c r="N1003" s="311"/>
      <c r="O1003" s="312"/>
      <c r="P1003" s="313"/>
    </row>
    <row r="1004" spans="3:16" ht="13.5" customHeight="1">
      <c r="C1004" s="497" t="s">
        <v>741</v>
      </c>
      <c r="D1004" s="497" t="s">
        <v>193</v>
      </c>
      <c r="E1004" s="542" t="s">
        <v>40</v>
      </c>
      <c r="F1004" s="313">
        <v>2</v>
      </c>
      <c r="G1004" s="39"/>
      <c r="H1004" s="39"/>
      <c r="I1004" s="40"/>
      <c r="M1004" s="311"/>
      <c r="N1004" s="311"/>
      <c r="O1004" s="312"/>
      <c r="P1004" s="313"/>
    </row>
    <row r="1005" spans="3:16" ht="13.5" customHeight="1">
      <c r="C1005" s="497" t="s">
        <v>1528</v>
      </c>
      <c r="D1005" s="497" t="s">
        <v>193</v>
      </c>
      <c r="E1005" s="542" t="s">
        <v>40</v>
      </c>
      <c r="F1005" s="313">
        <v>2</v>
      </c>
      <c r="G1005" s="39"/>
      <c r="H1005" s="39"/>
      <c r="I1005" s="40"/>
      <c r="M1005" s="311"/>
      <c r="N1005" s="311"/>
      <c r="O1005" s="312"/>
      <c r="P1005" s="313"/>
    </row>
    <row r="1006" spans="3:16" ht="13.5" customHeight="1">
      <c r="C1006" s="497" t="s">
        <v>742</v>
      </c>
      <c r="D1006" s="497" t="s">
        <v>193</v>
      </c>
      <c r="E1006" s="542" t="s">
        <v>35</v>
      </c>
      <c r="F1006" s="313">
        <v>2</v>
      </c>
      <c r="G1006" s="39"/>
      <c r="H1006" s="39"/>
      <c r="I1006" s="40"/>
      <c r="M1006" s="311"/>
      <c r="N1006" s="311"/>
      <c r="O1006" s="312"/>
      <c r="P1006" s="313"/>
    </row>
    <row r="1007" spans="3:16" ht="13.5" customHeight="1">
      <c r="C1007" s="497" t="s">
        <v>743</v>
      </c>
      <c r="D1007" s="497" t="s">
        <v>193</v>
      </c>
      <c r="E1007" s="542" t="s">
        <v>35</v>
      </c>
      <c r="F1007" s="313">
        <v>2</v>
      </c>
      <c r="G1007" s="39"/>
      <c r="H1007" s="39"/>
      <c r="I1007" s="40"/>
      <c r="M1007" s="311"/>
      <c r="N1007" s="311"/>
      <c r="O1007" s="312"/>
      <c r="P1007" s="313"/>
    </row>
    <row r="1008" spans="3:16" ht="13.5" customHeight="1">
      <c r="C1008" s="497" t="s">
        <v>744</v>
      </c>
      <c r="D1008" s="497" t="s">
        <v>193</v>
      </c>
      <c r="E1008" s="542" t="s">
        <v>40</v>
      </c>
      <c r="F1008" s="313">
        <v>2</v>
      </c>
      <c r="G1008" s="39"/>
      <c r="H1008" s="39"/>
      <c r="I1008" s="40"/>
      <c r="M1008" s="311"/>
      <c r="N1008" s="311"/>
      <c r="O1008" s="312"/>
      <c r="P1008" s="313"/>
    </row>
    <row r="1009" spans="3:16" ht="13.5" customHeight="1">
      <c r="C1009" s="497" t="s">
        <v>1405</v>
      </c>
      <c r="D1009" s="497" t="s">
        <v>193</v>
      </c>
      <c r="E1009" s="542" t="s">
        <v>35</v>
      </c>
      <c r="F1009" s="313">
        <v>2</v>
      </c>
      <c r="G1009" s="39"/>
      <c r="H1009" s="39"/>
      <c r="I1009" s="40"/>
      <c r="M1009" s="311"/>
      <c r="N1009" s="311"/>
      <c r="O1009" s="312"/>
      <c r="P1009" s="313"/>
    </row>
    <row r="1010" spans="3:16" ht="13.5" customHeight="1">
      <c r="C1010" s="497" t="s">
        <v>345</v>
      </c>
      <c r="D1010" s="497" t="s">
        <v>193</v>
      </c>
      <c r="E1010" s="542" t="s">
        <v>40</v>
      </c>
      <c r="F1010" s="313">
        <v>2</v>
      </c>
      <c r="G1010" s="39"/>
      <c r="H1010" s="39"/>
      <c r="I1010" s="40"/>
      <c r="M1010" s="311"/>
      <c r="N1010" s="311"/>
      <c r="O1010" s="312"/>
      <c r="P1010" s="313"/>
    </row>
    <row r="1011" spans="3:16" ht="13.5" customHeight="1">
      <c r="C1011" s="497" t="s">
        <v>1208</v>
      </c>
      <c r="D1011" s="497" t="s">
        <v>193</v>
      </c>
      <c r="E1011" s="542" t="s">
        <v>40</v>
      </c>
      <c r="F1011" s="313">
        <v>2</v>
      </c>
      <c r="G1011" s="39"/>
      <c r="H1011" s="39"/>
      <c r="I1011" s="40"/>
      <c r="M1011" s="311"/>
      <c r="N1011" s="311"/>
      <c r="O1011" s="312"/>
      <c r="P1011" s="313"/>
    </row>
    <row r="1012" spans="3:16" ht="13.5" customHeight="1">
      <c r="C1012" s="597" t="s">
        <v>1529</v>
      </c>
      <c r="D1012" s="597" t="s">
        <v>193</v>
      </c>
      <c r="E1012" s="664" t="s">
        <v>35</v>
      </c>
      <c r="F1012" s="313">
        <v>2</v>
      </c>
      <c r="G1012" s="39"/>
      <c r="H1012" s="39"/>
      <c r="I1012" s="40"/>
      <c r="M1012" s="311"/>
      <c r="N1012" s="311"/>
      <c r="O1012" s="312"/>
      <c r="P1012" s="313"/>
    </row>
    <row r="1013" spans="3:16" ht="13.5" customHeight="1">
      <c r="C1013" s="597" t="s">
        <v>293</v>
      </c>
      <c r="D1013" s="597" t="s">
        <v>193</v>
      </c>
      <c r="E1013" s="664" t="s">
        <v>35</v>
      </c>
      <c r="F1013" s="313">
        <v>2</v>
      </c>
      <c r="G1013" s="39"/>
      <c r="H1013" s="39"/>
      <c r="I1013" s="40"/>
      <c r="M1013" s="311"/>
      <c r="N1013" s="311"/>
      <c r="O1013" s="312"/>
      <c r="P1013" s="313"/>
    </row>
    <row r="1014" spans="3:16" ht="13.5" customHeight="1">
      <c r="C1014" s="597" t="s">
        <v>451</v>
      </c>
      <c r="D1014" s="597" t="s">
        <v>193</v>
      </c>
      <c r="E1014" s="664" t="s">
        <v>40</v>
      </c>
      <c r="F1014" s="313">
        <v>2</v>
      </c>
      <c r="G1014" s="39"/>
      <c r="H1014" s="39"/>
      <c r="I1014" s="40"/>
      <c r="M1014" s="311"/>
      <c r="N1014" s="311"/>
      <c r="O1014" s="312"/>
      <c r="P1014" s="313"/>
    </row>
    <row r="1015" spans="3:16" ht="13.5" customHeight="1">
      <c r="C1015" s="498" t="s">
        <v>745</v>
      </c>
      <c r="D1015" s="498" t="s">
        <v>1219</v>
      </c>
      <c r="E1015" s="543" t="s">
        <v>40</v>
      </c>
      <c r="F1015" s="313">
        <v>2</v>
      </c>
      <c r="G1015" s="39"/>
      <c r="H1015" s="39"/>
      <c r="I1015" s="40"/>
      <c r="M1015" s="311"/>
      <c r="N1015" s="311"/>
      <c r="O1015" s="312"/>
      <c r="P1015" s="313"/>
    </row>
    <row r="1016" spans="3:16" ht="13.5" customHeight="1">
      <c r="C1016" s="498" t="s">
        <v>746</v>
      </c>
      <c r="D1016" s="498" t="s">
        <v>1219</v>
      </c>
      <c r="E1016" s="543" t="s">
        <v>35</v>
      </c>
      <c r="F1016" s="313">
        <v>2</v>
      </c>
      <c r="G1016" s="39"/>
      <c r="H1016" s="39"/>
      <c r="I1016" s="40"/>
      <c r="M1016" s="311"/>
      <c r="N1016" s="311"/>
      <c r="O1016" s="312"/>
      <c r="P1016" s="313"/>
    </row>
    <row r="1017" spans="3:16" ht="13.5" customHeight="1">
      <c r="C1017" s="498" t="s">
        <v>1707</v>
      </c>
      <c r="D1017" s="498" t="s">
        <v>1219</v>
      </c>
      <c r="E1017" s="543" t="s">
        <v>40</v>
      </c>
      <c r="F1017" s="313">
        <v>2</v>
      </c>
      <c r="G1017" s="39"/>
      <c r="H1017" s="39"/>
      <c r="I1017" s="40"/>
      <c r="M1017" s="311"/>
      <c r="N1017" s="311"/>
      <c r="O1017" s="312"/>
      <c r="P1017" s="313"/>
    </row>
    <row r="1018" spans="3:16" ht="13.5" customHeight="1">
      <c r="C1018" s="498" t="s">
        <v>747</v>
      </c>
      <c r="D1018" s="498" t="s">
        <v>1219</v>
      </c>
      <c r="E1018" s="543" t="s">
        <v>35</v>
      </c>
      <c r="F1018" s="313">
        <v>2</v>
      </c>
      <c r="G1018" s="39"/>
      <c r="H1018" s="39"/>
      <c r="I1018" s="40"/>
      <c r="M1018" s="311"/>
      <c r="N1018" s="311"/>
      <c r="O1018" s="312"/>
      <c r="P1018" s="313"/>
    </row>
    <row r="1019" spans="3:16" ht="13.5" customHeight="1">
      <c r="C1019" s="498" t="s">
        <v>748</v>
      </c>
      <c r="D1019" s="498" t="s">
        <v>1219</v>
      </c>
      <c r="E1019" s="543" t="s">
        <v>35</v>
      </c>
      <c r="F1019" s="313">
        <v>2</v>
      </c>
      <c r="G1019" s="39"/>
      <c r="H1019" s="39"/>
      <c r="I1019" s="40"/>
      <c r="M1019" s="311"/>
      <c r="N1019" s="311"/>
      <c r="O1019" s="312"/>
      <c r="P1019" s="313"/>
    </row>
    <row r="1020" spans="3:16" ht="13.5" customHeight="1">
      <c r="C1020" s="498" t="s">
        <v>749</v>
      </c>
      <c r="D1020" s="498" t="s">
        <v>1219</v>
      </c>
      <c r="E1020" s="543" t="s">
        <v>40</v>
      </c>
      <c r="F1020" s="313">
        <v>2</v>
      </c>
      <c r="G1020" s="39"/>
      <c r="H1020" s="39"/>
      <c r="I1020" s="40"/>
      <c r="M1020" s="311"/>
      <c r="N1020" s="311"/>
      <c r="O1020" s="312"/>
      <c r="P1020" s="313"/>
    </row>
    <row r="1021" spans="3:16" ht="13.5" customHeight="1">
      <c r="C1021" s="498" t="s">
        <v>750</v>
      </c>
      <c r="D1021" s="498" t="s">
        <v>1219</v>
      </c>
      <c r="E1021" s="543" t="s">
        <v>40</v>
      </c>
      <c r="F1021" s="313">
        <v>2</v>
      </c>
      <c r="G1021" s="39"/>
      <c r="H1021" s="39"/>
      <c r="I1021" s="40"/>
      <c r="M1021" s="311"/>
      <c r="N1021" s="311"/>
      <c r="O1021" s="312"/>
      <c r="P1021" s="313"/>
    </row>
    <row r="1022" spans="3:16" ht="13.5" customHeight="1">
      <c r="C1022" s="499" t="s">
        <v>1530</v>
      </c>
      <c r="D1022" s="499" t="s">
        <v>1219</v>
      </c>
      <c r="E1022" s="544" t="s">
        <v>40</v>
      </c>
      <c r="F1022" s="313">
        <v>2</v>
      </c>
      <c r="G1022" s="39"/>
      <c r="H1022" s="39"/>
      <c r="I1022" s="40"/>
      <c r="M1022" s="311"/>
      <c r="N1022" s="311"/>
      <c r="O1022" s="312"/>
      <c r="P1022" s="313"/>
    </row>
    <row r="1023" spans="3:16" ht="13.5" customHeight="1">
      <c r="C1023" s="497" t="s">
        <v>751</v>
      </c>
      <c r="D1023" s="497" t="s">
        <v>227</v>
      </c>
      <c r="E1023" s="542" t="s">
        <v>35</v>
      </c>
      <c r="F1023" s="313">
        <v>2</v>
      </c>
      <c r="G1023" s="39"/>
      <c r="H1023" s="39"/>
      <c r="I1023" s="40"/>
      <c r="M1023" s="311"/>
      <c r="N1023" s="311"/>
      <c r="O1023" s="312"/>
      <c r="P1023" s="313"/>
    </row>
    <row r="1024" spans="3:16" ht="13.5" customHeight="1">
      <c r="C1024" s="497" t="s">
        <v>752</v>
      </c>
      <c r="D1024" s="497" t="s">
        <v>227</v>
      </c>
      <c r="E1024" s="542" t="s">
        <v>35</v>
      </c>
      <c r="F1024" s="313">
        <v>2</v>
      </c>
      <c r="G1024" s="39"/>
      <c r="H1024" s="39"/>
      <c r="I1024" s="40"/>
      <c r="M1024" s="311"/>
      <c r="N1024" s="311"/>
      <c r="O1024" s="312"/>
      <c r="P1024" s="313"/>
    </row>
    <row r="1025" spans="3:16" ht="13.5" customHeight="1">
      <c r="C1025" s="497" t="s">
        <v>753</v>
      </c>
      <c r="D1025" s="497" t="s">
        <v>227</v>
      </c>
      <c r="E1025" s="542" t="s">
        <v>40</v>
      </c>
      <c r="F1025" s="313">
        <v>2</v>
      </c>
      <c r="G1025" s="39"/>
      <c r="H1025" s="39"/>
      <c r="I1025" s="40"/>
      <c r="M1025" s="311"/>
      <c r="N1025" s="311"/>
      <c r="O1025" s="312"/>
      <c r="P1025" s="313"/>
    </row>
    <row r="1026" spans="3:16" ht="13.5" customHeight="1">
      <c r="C1026" s="497" t="s">
        <v>754</v>
      </c>
      <c r="D1026" s="497" t="s">
        <v>227</v>
      </c>
      <c r="E1026" s="542" t="s">
        <v>40</v>
      </c>
      <c r="F1026" s="313">
        <v>2</v>
      </c>
      <c r="G1026" s="39"/>
      <c r="H1026" s="39"/>
      <c r="I1026" s="40"/>
      <c r="M1026" s="311"/>
      <c r="N1026" s="311"/>
      <c r="O1026" s="312"/>
      <c r="P1026" s="313"/>
    </row>
    <row r="1027" spans="3:16" ht="13.5" customHeight="1">
      <c r="C1027" s="497" t="s">
        <v>528</v>
      </c>
      <c r="D1027" s="497" t="s">
        <v>227</v>
      </c>
      <c r="E1027" s="542" t="s">
        <v>40</v>
      </c>
      <c r="F1027" s="313">
        <v>2</v>
      </c>
      <c r="G1027" s="39"/>
      <c r="H1027" s="39"/>
      <c r="I1027" s="40"/>
      <c r="M1027" s="311"/>
      <c r="N1027" s="311"/>
      <c r="O1027" s="312"/>
      <c r="P1027" s="313"/>
    </row>
    <row r="1028" spans="3:16" ht="13.5" customHeight="1">
      <c r="C1028" s="497" t="s">
        <v>226</v>
      </c>
      <c r="D1028" s="497" t="s">
        <v>227</v>
      </c>
      <c r="E1028" s="542" t="s">
        <v>40</v>
      </c>
      <c r="F1028" s="313">
        <v>2</v>
      </c>
      <c r="G1028" s="39"/>
      <c r="H1028" s="39"/>
      <c r="I1028" s="40"/>
      <c r="M1028" s="311"/>
      <c r="N1028" s="311"/>
      <c r="O1028" s="312"/>
      <c r="P1028" s="313"/>
    </row>
    <row r="1029" spans="3:16" ht="13.5" customHeight="1">
      <c r="C1029" s="497" t="s">
        <v>755</v>
      </c>
      <c r="D1029" s="497" t="s">
        <v>227</v>
      </c>
      <c r="E1029" s="542" t="s">
        <v>40</v>
      </c>
      <c r="F1029" s="313">
        <v>2</v>
      </c>
      <c r="G1029" s="39"/>
      <c r="H1029" s="39"/>
      <c r="I1029" s="40"/>
      <c r="M1029" s="311"/>
      <c r="N1029" s="311"/>
      <c r="O1029" s="312"/>
      <c r="P1029" s="313"/>
    </row>
    <row r="1030" spans="3:16" ht="13.5" customHeight="1">
      <c r="C1030" s="497" t="s">
        <v>490</v>
      </c>
      <c r="D1030" s="497" t="s">
        <v>227</v>
      </c>
      <c r="E1030" s="542" t="s">
        <v>40</v>
      </c>
      <c r="F1030" s="313">
        <v>2</v>
      </c>
      <c r="G1030" s="39"/>
      <c r="H1030" s="39"/>
      <c r="I1030" s="40"/>
      <c r="M1030" s="311"/>
      <c r="N1030" s="311"/>
      <c r="O1030" s="312"/>
      <c r="P1030" s="313"/>
    </row>
    <row r="1031" spans="3:16" ht="13.5" customHeight="1">
      <c r="C1031" s="597" t="s">
        <v>1531</v>
      </c>
      <c r="D1031" s="597" t="s">
        <v>227</v>
      </c>
      <c r="E1031" s="664" t="s">
        <v>40</v>
      </c>
      <c r="F1031" s="313">
        <v>2</v>
      </c>
      <c r="G1031" s="39"/>
      <c r="H1031" s="39"/>
      <c r="I1031" s="40"/>
      <c r="M1031" s="311"/>
      <c r="N1031" s="311"/>
      <c r="O1031" s="312"/>
      <c r="P1031" s="313"/>
    </row>
    <row r="1032" spans="3:16" ht="13.5" customHeight="1">
      <c r="C1032" s="498" t="s">
        <v>756</v>
      </c>
      <c r="D1032" s="498" t="s">
        <v>1220</v>
      </c>
      <c r="E1032" s="543" t="s">
        <v>40</v>
      </c>
      <c r="F1032" s="313">
        <v>2</v>
      </c>
      <c r="G1032" s="39"/>
      <c r="H1032" s="39"/>
      <c r="I1032" s="40"/>
      <c r="M1032" s="311"/>
      <c r="N1032" s="311"/>
      <c r="O1032" s="312"/>
      <c r="P1032" s="313"/>
    </row>
    <row r="1033" spans="3:16" ht="13.5" customHeight="1">
      <c r="C1033" s="498" t="s">
        <v>757</v>
      </c>
      <c r="D1033" s="498" t="s">
        <v>1220</v>
      </c>
      <c r="E1033" s="543" t="s">
        <v>35</v>
      </c>
      <c r="F1033" s="313">
        <v>2</v>
      </c>
      <c r="G1033" s="39"/>
      <c r="H1033" s="39"/>
      <c r="I1033" s="40"/>
      <c r="M1033" s="311"/>
      <c r="N1033" s="311"/>
      <c r="O1033" s="312"/>
      <c r="P1033" s="313"/>
    </row>
    <row r="1034" spans="3:16" ht="13.5" customHeight="1">
      <c r="C1034" s="498" t="s">
        <v>758</v>
      </c>
      <c r="D1034" s="498" t="s">
        <v>1220</v>
      </c>
      <c r="E1034" s="543" t="s">
        <v>40</v>
      </c>
      <c r="F1034" s="313">
        <v>2</v>
      </c>
      <c r="G1034" s="39"/>
      <c r="H1034" s="39"/>
      <c r="I1034" s="40"/>
      <c r="M1034" s="311"/>
      <c r="N1034" s="311"/>
      <c r="O1034" s="312"/>
      <c r="P1034" s="313"/>
    </row>
    <row r="1035" spans="3:16" ht="13.5" customHeight="1">
      <c r="C1035" s="498" t="s">
        <v>1406</v>
      </c>
      <c r="D1035" s="498" t="s">
        <v>1220</v>
      </c>
      <c r="E1035" s="543" t="s">
        <v>40</v>
      </c>
      <c r="F1035" s="313">
        <v>2</v>
      </c>
      <c r="G1035" s="39"/>
      <c r="H1035" s="39"/>
      <c r="I1035" s="40"/>
      <c r="M1035" s="311"/>
      <c r="N1035" s="311"/>
      <c r="O1035" s="312"/>
      <c r="P1035" s="313"/>
    </row>
    <row r="1036" spans="3:16" ht="13.5" customHeight="1">
      <c r="C1036" s="498" t="s">
        <v>759</v>
      </c>
      <c r="D1036" s="498" t="s">
        <v>1220</v>
      </c>
      <c r="E1036" s="543" t="s">
        <v>40</v>
      </c>
      <c r="F1036" s="313">
        <v>2</v>
      </c>
      <c r="G1036" s="39"/>
      <c r="H1036" s="39"/>
      <c r="I1036" s="40"/>
      <c r="M1036" s="311"/>
      <c r="N1036" s="311"/>
      <c r="O1036" s="312"/>
      <c r="P1036" s="313"/>
    </row>
    <row r="1037" spans="3:16" ht="13.5" customHeight="1">
      <c r="C1037" s="498" t="s">
        <v>760</v>
      </c>
      <c r="D1037" s="498" t="s">
        <v>1220</v>
      </c>
      <c r="E1037" s="543" t="s">
        <v>35</v>
      </c>
      <c r="F1037" s="313">
        <v>2</v>
      </c>
      <c r="G1037" s="39"/>
      <c r="H1037" s="39"/>
      <c r="I1037" s="40"/>
      <c r="M1037" s="311"/>
      <c r="N1037" s="311"/>
      <c r="O1037" s="312"/>
      <c r="P1037" s="313"/>
    </row>
    <row r="1038" spans="3:16" ht="13.5" customHeight="1">
      <c r="C1038" s="498" t="s">
        <v>761</v>
      </c>
      <c r="D1038" s="498" t="s">
        <v>1220</v>
      </c>
      <c r="E1038" s="543" t="s">
        <v>40</v>
      </c>
      <c r="F1038" s="313">
        <v>2</v>
      </c>
      <c r="G1038" s="39"/>
      <c r="H1038" s="39"/>
      <c r="I1038" s="40"/>
      <c r="M1038" s="311"/>
      <c r="N1038" s="311"/>
      <c r="O1038" s="312"/>
      <c r="P1038" s="313"/>
    </row>
    <row r="1039" spans="3:16" ht="13.5" customHeight="1">
      <c r="C1039" s="498" t="s">
        <v>1407</v>
      </c>
      <c r="D1039" s="498" t="s">
        <v>1220</v>
      </c>
      <c r="E1039" s="543" t="s">
        <v>40</v>
      </c>
      <c r="F1039" s="313">
        <v>2</v>
      </c>
      <c r="G1039" s="39"/>
      <c r="H1039" s="39"/>
      <c r="I1039" s="40"/>
      <c r="M1039" s="311"/>
      <c r="N1039" s="311"/>
      <c r="O1039" s="312"/>
      <c r="P1039" s="313"/>
    </row>
    <row r="1040" spans="3:16" ht="13.5" customHeight="1">
      <c r="C1040" s="497" t="s">
        <v>762</v>
      </c>
      <c r="D1040" s="497" t="s">
        <v>1221</v>
      </c>
      <c r="E1040" s="542" t="s">
        <v>35</v>
      </c>
      <c r="F1040" s="313">
        <v>2</v>
      </c>
      <c r="G1040" s="39"/>
      <c r="H1040" s="39"/>
      <c r="I1040" s="40"/>
      <c r="M1040" s="311"/>
      <c r="N1040" s="311"/>
      <c r="O1040" s="312"/>
      <c r="P1040" s="313"/>
    </row>
    <row r="1041" spans="3:16" ht="13.5" customHeight="1">
      <c r="C1041" s="497" t="s">
        <v>763</v>
      </c>
      <c r="D1041" s="497" t="s">
        <v>1221</v>
      </c>
      <c r="E1041" s="542" t="s">
        <v>35</v>
      </c>
      <c r="F1041" s="313">
        <v>2</v>
      </c>
      <c r="G1041" s="39"/>
      <c r="H1041" s="39"/>
      <c r="I1041" s="40"/>
      <c r="M1041" s="311"/>
      <c r="N1041" s="311"/>
      <c r="O1041" s="312"/>
      <c r="P1041" s="313"/>
    </row>
    <row r="1042" spans="3:16" ht="13.5" customHeight="1">
      <c r="C1042" s="497" t="s">
        <v>764</v>
      </c>
      <c r="D1042" s="497" t="s">
        <v>1221</v>
      </c>
      <c r="E1042" s="542" t="s">
        <v>35</v>
      </c>
      <c r="F1042" s="313">
        <v>2</v>
      </c>
      <c r="G1042" s="39"/>
      <c r="H1042" s="39"/>
      <c r="I1042" s="40"/>
      <c r="M1042" s="311"/>
      <c r="N1042" s="311"/>
      <c r="O1042" s="312"/>
      <c r="P1042" s="313"/>
    </row>
    <row r="1043" spans="3:16" ht="13.5" customHeight="1">
      <c r="C1043" s="497" t="s">
        <v>765</v>
      </c>
      <c r="D1043" s="497" t="s">
        <v>1221</v>
      </c>
      <c r="E1043" s="542" t="s">
        <v>40</v>
      </c>
      <c r="F1043" s="313">
        <v>2</v>
      </c>
      <c r="G1043" s="39"/>
      <c r="H1043" s="39"/>
      <c r="I1043" s="40"/>
      <c r="M1043" s="311"/>
      <c r="N1043" s="311"/>
      <c r="O1043" s="312"/>
      <c r="P1043" s="313"/>
    </row>
    <row r="1044" spans="3:16" ht="13.5" customHeight="1">
      <c r="C1044" s="497" t="s">
        <v>766</v>
      </c>
      <c r="D1044" s="497" t="s">
        <v>1221</v>
      </c>
      <c r="E1044" s="542" t="s">
        <v>35</v>
      </c>
      <c r="F1044" s="313">
        <v>2</v>
      </c>
      <c r="G1044" s="39"/>
      <c r="H1044" s="39"/>
      <c r="I1044" s="40"/>
      <c r="M1044" s="311"/>
      <c r="N1044" s="311"/>
      <c r="O1044" s="312"/>
      <c r="P1044" s="313"/>
    </row>
    <row r="1045" spans="3:16" ht="13.5" customHeight="1">
      <c r="C1045" s="498" t="s">
        <v>767</v>
      </c>
      <c r="D1045" s="498" t="s">
        <v>1222</v>
      </c>
      <c r="E1045" s="543" t="s">
        <v>40</v>
      </c>
      <c r="F1045" s="313">
        <v>2</v>
      </c>
      <c r="G1045" s="39"/>
      <c r="H1045" s="39"/>
      <c r="I1045" s="40"/>
      <c r="M1045" s="311"/>
      <c r="N1045" s="311"/>
      <c r="O1045" s="312"/>
      <c r="P1045" s="313"/>
    </row>
    <row r="1046" spans="3:16" ht="13.5" customHeight="1">
      <c r="C1046" s="498" t="s">
        <v>768</v>
      </c>
      <c r="D1046" s="498" t="s">
        <v>1222</v>
      </c>
      <c r="E1046" s="543" t="s">
        <v>40</v>
      </c>
      <c r="F1046" s="313">
        <v>2</v>
      </c>
      <c r="G1046" s="39"/>
      <c r="H1046" s="39"/>
      <c r="I1046" s="40"/>
      <c r="M1046" s="311"/>
      <c r="N1046" s="311"/>
      <c r="O1046" s="312"/>
      <c r="P1046" s="313"/>
    </row>
    <row r="1047" spans="3:16" ht="13.5" customHeight="1">
      <c r="C1047" s="498" t="s">
        <v>769</v>
      </c>
      <c r="D1047" s="498" t="s">
        <v>1222</v>
      </c>
      <c r="E1047" s="543" t="s">
        <v>35</v>
      </c>
      <c r="F1047" s="313">
        <v>2</v>
      </c>
      <c r="G1047" s="39"/>
      <c r="H1047" s="39"/>
      <c r="I1047" s="40"/>
      <c r="M1047" s="311"/>
      <c r="N1047" s="311"/>
      <c r="O1047" s="312"/>
      <c r="P1047" s="313"/>
    </row>
    <row r="1048" spans="3:16" ht="13.5" customHeight="1">
      <c r="C1048" s="498" t="s">
        <v>770</v>
      </c>
      <c r="D1048" s="498" t="s">
        <v>1222</v>
      </c>
      <c r="E1048" s="543" t="s">
        <v>40</v>
      </c>
      <c r="F1048" s="313">
        <v>2</v>
      </c>
      <c r="G1048" s="39"/>
      <c r="H1048" s="39"/>
      <c r="I1048" s="40"/>
      <c r="M1048" s="311"/>
      <c r="N1048" s="311"/>
      <c r="O1048" s="312"/>
      <c r="P1048" s="313"/>
    </row>
    <row r="1049" spans="3:16" ht="13.5" customHeight="1">
      <c r="C1049" s="498" t="s">
        <v>772</v>
      </c>
      <c r="D1049" s="498" t="s">
        <v>1222</v>
      </c>
      <c r="E1049" s="543" t="s">
        <v>40</v>
      </c>
      <c r="F1049" s="313">
        <v>2</v>
      </c>
      <c r="G1049" s="39"/>
      <c r="H1049" s="39"/>
      <c r="I1049" s="40"/>
      <c r="M1049" s="311"/>
      <c r="N1049" s="311"/>
      <c r="O1049" s="312"/>
      <c r="P1049" s="313"/>
    </row>
    <row r="1050" spans="3:16" ht="13.5" customHeight="1">
      <c r="C1050" s="498" t="s">
        <v>440</v>
      </c>
      <c r="D1050" s="498" t="s">
        <v>1222</v>
      </c>
      <c r="E1050" s="543" t="s">
        <v>35</v>
      </c>
      <c r="F1050" s="313">
        <v>2</v>
      </c>
      <c r="G1050" s="39"/>
      <c r="H1050" s="39"/>
      <c r="I1050" s="40"/>
      <c r="M1050" s="311"/>
      <c r="N1050" s="311"/>
      <c r="O1050" s="312"/>
      <c r="P1050" s="313"/>
    </row>
    <row r="1051" spans="3:16" ht="13.5" customHeight="1">
      <c r="C1051" s="497" t="s">
        <v>1417</v>
      </c>
      <c r="D1051" s="497" t="s">
        <v>1715</v>
      </c>
      <c r="E1051" s="542" t="s">
        <v>35</v>
      </c>
      <c r="F1051" s="313">
        <v>2</v>
      </c>
      <c r="G1051" s="39"/>
      <c r="H1051" s="39"/>
      <c r="I1051" s="40"/>
      <c r="M1051" s="311"/>
      <c r="N1051" s="311"/>
      <c r="O1051" s="312"/>
      <c r="P1051" s="313"/>
    </row>
    <row r="1052" spans="3:16" ht="13.5" customHeight="1">
      <c r="C1052" s="497" t="s">
        <v>1415</v>
      </c>
      <c r="D1052" s="497" t="s">
        <v>1715</v>
      </c>
      <c r="E1052" s="542" t="s">
        <v>35</v>
      </c>
      <c r="F1052" s="313">
        <v>2</v>
      </c>
      <c r="G1052" s="39"/>
      <c r="H1052" s="39"/>
      <c r="I1052" s="40"/>
      <c r="M1052" s="311"/>
      <c r="N1052" s="311"/>
      <c r="O1052" s="312"/>
      <c r="P1052" s="313"/>
    </row>
    <row r="1053" spans="3:16" ht="13.5" customHeight="1">
      <c r="C1053" s="497" t="s">
        <v>777</v>
      </c>
      <c r="D1053" s="497" t="s">
        <v>1715</v>
      </c>
      <c r="E1053" s="542" t="s">
        <v>40</v>
      </c>
      <c r="F1053" s="313">
        <v>2</v>
      </c>
      <c r="G1053" s="39"/>
      <c r="H1053" s="39"/>
      <c r="I1053" s="40"/>
      <c r="M1053" s="311"/>
      <c r="N1053" s="311"/>
      <c r="O1053" s="312"/>
      <c r="P1053" s="313"/>
    </row>
    <row r="1054" spans="3:16" ht="13.5" customHeight="1">
      <c r="C1054" s="497" t="s">
        <v>1416</v>
      </c>
      <c r="D1054" s="497" t="s">
        <v>1715</v>
      </c>
      <c r="E1054" s="542" t="s">
        <v>40</v>
      </c>
      <c r="F1054" s="313">
        <v>2</v>
      </c>
      <c r="G1054" s="39"/>
      <c r="H1054" s="39"/>
      <c r="I1054" s="40"/>
      <c r="M1054" s="311"/>
      <c r="N1054" s="311"/>
      <c r="O1054" s="312"/>
      <c r="P1054" s="313"/>
    </row>
    <row r="1055" spans="3:16" ht="13.5" customHeight="1">
      <c r="C1055" s="497" t="s">
        <v>778</v>
      </c>
      <c r="D1055" s="497" t="s">
        <v>1715</v>
      </c>
      <c r="E1055" s="542" t="s">
        <v>37</v>
      </c>
      <c r="F1055" s="313">
        <v>2</v>
      </c>
      <c r="G1055" s="39"/>
      <c r="H1055" s="39"/>
      <c r="I1055" s="40"/>
      <c r="M1055" s="311"/>
      <c r="N1055" s="311"/>
      <c r="O1055" s="312"/>
      <c r="P1055" s="313"/>
    </row>
    <row r="1056" spans="3:16" ht="13.5" customHeight="1">
      <c r="C1056" s="597" t="s">
        <v>1691</v>
      </c>
      <c r="D1056" s="497" t="s">
        <v>1715</v>
      </c>
      <c r="E1056" s="664" t="s">
        <v>35</v>
      </c>
      <c r="F1056" s="313">
        <v>2</v>
      </c>
      <c r="G1056" s="39"/>
      <c r="H1056" s="39"/>
      <c r="I1056" s="40"/>
      <c r="M1056" s="311"/>
      <c r="N1056" s="311"/>
      <c r="O1056" s="312"/>
      <c r="P1056" s="313"/>
    </row>
    <row r="1057" spans="3:16" ht="13.5" customHeight="1">
      <c r="C1057" s="498" t="s">
        <v>510</v>
      </c>
      <c r="D1057" s="498" t="s">
        <v>188</v>
      </c>
      <c r="E1057" s="543" t="s">
        <v>40</v>
      </c>
      <c r="F1057" s="313">
        <v>2</v>
      </c>
      <c r="G1057" s="39"/>
      <c r="H1057" s="39"/>
      <c r="I1057" s="40"/>
      <c r="M1057" s="311"/>
      <c r="N1057" s="311"/>
      <c r="O1057" s="312"/>
      <c r="P1057" s="313"/>
    </row>
    <row r="1058" spans="3:16" ht="13.5" customHeight="1">
      <c r="C1058" s="498" t="s">
        <v>774</v>
      </c>
      <c r="D1058" s="498" t="s">
        <v>188</v>
      </c>
      <c r="E1058" s="543" t="s">
        <v>35</v>
      </c>
      <c r="F1058" s="313">
        <v>2</v>
      </c>
      <c r="G1058" s="39"/>
      <c r="H1058" s="39"/>
      <c r="I1058" s="40"/>
      <c r="M1058" s="311"/>
      <c r="N1058" s="311"/>
      <c r="O1058" s="312"/>
      <c r="P1058" s="313"/>
    </row>
    <row r="1059" spans="3:16" ht="13.5" customHeight="1">
      <c r="C1059" s="498" t="s">
        <v>187</v>
      </c>
      <c r="D1059" s="498" t="s">
        <v>188</v>
      </c>
      <c r="E1059" s="543" t="s">
        <v>40</v>
      </c>
      <c r="F1059" s="313">
        <v>2</v>
      </c>
      <c r="G1059" s="39"/>
      <c r="H1059" s="39"/>
      <c r="I1059" s="40"/>
      <c r="M1059" s="311"/>
      <c r="N1059" s="311"/>
      <c r="O1059" s="312"/>
      <c r="P1059" s="313"/>
    </row>
    <row r="1060" spans="3:16" ht="13.5" customHeight="1">
      <c r="C1060" s="498" t="s">
        <v>209</v>
      </c>
      <c r="D1060" s="498" t="s">
        <v>188</v>
      </c>
      <c r="E1060" s="543" t="s">
        <v>35</v>
      </c>
      <c r="F1060" s="313">
        <v>2</v>
      </c>
      <c r="G1060" s="39"/>
      <c r="H1060" s="39"/>
      <c r="I1060" s="40"/>
      <c r="M1060" s="311"/>
      <c r="N1060" s="311"/>
      <c r="O1060" s="312"/>
      <c r="P1060" s="313"/>
    </row>
    <row r="1061" spans="3:16" ht="13.5" customHeight="1">
      <c r="C1061" s="498" t="s">
        <v>260</v>
      </c>
      <c r="D1061" s="597" t="s">
        <v>1322</v>
      </c>
      <c r="E1061" s="543" t="s">
        <v>40</v>
      </c>
      <c r="F1061" s="313">
        <v>2</v>
      </c>
      <c r="G1061" s="39"/>
      <c r="H1061" s="39"/>
      <c r="I1061" s="40"/>
      <c r="M1061" s="311"/>
      <c r="N1061" s="311"/>
      <c r="O1061" s="312"/>
      <c r="P1061" s="313"/>
    </row>
    <row r="1062" spans="3:16" ht="13.5" customHeight="1">
      <c r="C1062" s="498" t="s">
        <v>775</v>
      </c>
      <c r="D1062" s="498" t="s">
        <v>188</v>
      </c>
      <c r="E1062" s="543" t="s">
        <v>35</v>
      </c>
      <c r="F1062" s="313">
        <v>2</v>
      </c>
      <c r="G1062" s="39"/>
      <c r="H1062" s="39"/>
      <c r="I1062" s="40"/>
      <c r="M1062" s="311"/>
      <c r="N1062" s="311"/>
      <c r="O1062" s="312"/>
      <c r="P1062" s="313"/>
    </row>
    <row r="1063" spans="3:16" ht="13.5" customHeight="1">
      <c r="C1063" s="498" t="s">
        <v>776</v>
      </c>
      <c r="D1063" s="498" t="s">
        <v>188</v>
      </c>
      <c r="E1063" s="543" t="s">
        <v>35</v>
      </c>
      <c r="F1063" s="313">
        <v>2</v>
      </c>
      <c r="G1063" s="39"/>
      <c r="H1063" s="39"/>
      <c r="I1063" s="40"/>
      <c r="M1063" s="311"/>
      <c r="N1063" s="311"/>
      <c r="O1063" s="312"/>
      <c r="P1063" s="313"/>
    </row>
    <row r="1064" spans="3:16" ht="13.5" customHeight="1">
      <c r="C1064" s="500" t="s">
        <v>1532</v>
      </c>
      <c r="D1064" s="500" t="s">
        <v>1324</v>
      </c>
      <c r="E1064" s="545" t="s">
        <v>35</v>
      </c>
      <c r="F1064" s="313">
        <v>2</v>
      </c>
      <c r="G1064" s="39"/>
      <c r="H1064" s="39"/>
      <c r="I1064" s="40"/>
      <c r="M1064" s="311"/>
      <c r="N1064" s="311"/>
      <c r="O1064" s="312"/>
      <c r="P1064" s="313"/>
    </row>
    <row r="1065" spans="3:16" ht="13.5" customHeight="1">
      <c r="C1065" s="497" t="s">
        <v>779</v>
      </c>
      <c r="D1065" s="497" t="s">
        <v>1324</v>
      </c>
      <c r="E1065" s="542" t="s">
        <v>35</v>
      </c>
      <c r="F1065" s="313">
        <v>2</v>
      </c>
      <c r="G1065" s="39"/>
      <c r="H1065" s="39"/>
      <c r="I1065" s="40"/>
      <c r="M1065" s="311"/>
      <c r="N1065" s="311"/>
      <c r="O1065" s="312"/>
      <c r="P1065" s="313"/>
    </row>
    <row r="1066" spans="3:16" ht="13.5" customHeight="1">
      <c r="C1066" s="497" t="s">
        <v>1533</v>
      </c>
      <c r="D1066" s="497" t="s">
        <v>1324</v>
      </c>
      <c r="E1066" s="542" t="s">
        <v>40</v>
      </c>
      <c r="F1066" s="313">
        <v>2</v>
      </c>
      <c r="G1066" s="39"/>
      <c r="H1066" s="39"/>
      <c r="I1066" s="40"/>
      <c r="M1066" s="311"/>
      <c r="N1066" s="311"/>
      <c r="O1066" s="312"/>
      <c r="P1066" s="313"/>
    </row>
    <row r="1067" spans="3:16" ht="13.5" customHeight="1">
      <c r="C1067" s="497" t="s">
        <v>1410</v>
      </c>
      <c r="D1067" s="497" t="s">
        <v>1324</v>
      </c>
      <c r="E1067" s="542" t="s">
        <v>40</v>
      </c>
      <c r="F1067" s="313">
        <v>2</v>
      </c>
      <c r="G1067" s="39"/>
      <c r="H1067" s="39"/>
      <c r="I1067" s="40"/>
      <c r="M1067" s="311"/>
      <c r="N1067" s="311"/>
      <c r="O1067" s="312"/>
      <c r="P1067" s="313"/>
    </row>
    <row r="1068" spans="3:16" ht="13.5" customHeight="1">
      <c r="C1068" s="497" t="s">
        <v>222</v>
      </c>
      <c r="D1068" s="497" t="s">
        <v>1324</v>
      </c>
      <c r="E1068" s="542" t="s">
        <v>40</v>
      </c>
      <c r="F1068" s="313">
        <v>2</v>
      </c>
      <c r="G1068" s="39"/>
      <c r="H1068" s="39"/>
      <c r="I1068" s="40"/>
      <c r="M1068" s="311"/>
      <c r="N1068" s="311"/>
      <c r="O1068" s="312"/>
      <c r="P1068" s="313"/>
    </row>
    <row r="1069" spans="3:16" ht="13.5" customHeight="1">
      <c r="C1069" s="501" t="s">
        <v>1692</v>
      </c>
      <c r="D1069" s="501" t="s">
        <v>1324</v>
      </c>
      <c r="E1069" s="546" t="s">
        <v>40</v>
      </c>
      <c r="F1069" s="313">
        <v>2</v>
      </c>
      <c r="G1069" s="39"/>
      <c r="H1069" s="39"/>
      <c r="I1069" s="40"/>
      <c r="M1069" s="311"/>
      <c r="N1069" s="311"/>
      <c r="O1069" s="312"/>
      <c r="P1069" s="313"/>
    </row>
    <row r="1070" spans="3:16" ht="13.5" customHeight="1">
      <c r="C1070" s="497" t="s">
        <v>780</v>
      </c>
      <c r="D1070" s="497" t="s">
        <v>1324</v>
      </c>
      <c r="E1070" s="542" t="s">
        <v>35</v>
      </c>
      <c r="F1070" s="313">
        <v>2</v>
      </c>
      <c r="G1070" s="39"/>
      <c r="H1070" s="39"/>
      <c r="I1070" s="40"/>
      <c r="M1070" s="311"/>
      <c r="N1070" s="311"/>
      <c r="O1070" s="312"/>
      <c r="P1070" s="313"/>
    </row>
    <row r="1071" spans="3:16" ht="13.5" customHeight="1">
      <c r="C1071" s="497" t="s">
        <v>514</v>
      </c>
      <c r="D1071" s="497" t="s">
        <v>1324</v>
      </c>
      <c r="E1071" s="542" t="s">
        <v>35</v>
      </c>
      <c r="F1071" s="313">
        <v>2</v>
      </c>
      <c r="G1071" s="39"/>
      <c r="H1071" s="39"/>
      <c r="I1071" s="40"/>
      <c r="M1071" s="311"/>
      <c r="N1071" s="311"/>
      <c r="O1071" s="312"/>
      <c r="P1071" s="313"/>
    </row>
    <row r="1072" spans="3:16" ht="13.5" customHeight="1">
      <c r="C1072" s="497" t="s">
        <v>781</v>
      </c>
      <c r="D1072" s="497" t="s">
        <v>1324</v>
      </c>
      <c r="E1072" s="542" t="s">
        <v>40</v>
      </c>
      <c r="F1072" s="313">
        <v>2</v>
      </c>
      <c r="G1072" s="39"/>
      <c r="H1072" s="39"/>
      <c r="I1072" s="40"/>
      <c r="M1072" s="311"/>
      <c r="N1072" s="311"/>
      <c r="O1072" s="312"/>
      <c r="P1072" s="313"/>
    </row>
    <row r="1073" spans="3:16" ht="13.5" customHeight="1">
      <c r="C1073" s="497" t="s">
        <v>530</v>
      </c>
      <c r="D1073" s="497" t="s">
        <v>1324</v>
      </c>
      <c r="E1073" s="542" t="s">
        <v>40</v>
      </c>
      <c r="F1073" s="313">
        <v>2</v>
      </c>
      <c r="G1073" s="39"/>
      <c r="H1073" s="39"/>
      <c r="I1073" s="40"/>
      <c r="M1073" s="311"/>
      <c r="N1073" s="311"/>
      <c r="O1073" s="312"/>
      <c r="P1073" s="313"/>
    </row>
    <row r="1074" spans="3:16" ht="13.5" customHeight="1">
      <c r="C1074" s="497" t="s">
        <v>783</v>
      </c>
      <c r="D1074" s="497" t="s">
        <v>1324</v>
      </c>
      <c r="E1074" s="542" t="s">
        <v>40</v>
      </c>
      <c r="F1074" s="313">
        <v>2</v>
      </c>
      <c r="G1074" s="39"/>
      <c r="H1074" s="39"/>
      <c r="I1074" s="40"/>
      <c r="M1074" s="311"/>
      <c r="N1074" s="311"/>
      <c r="O1074" s="312"/>
      <c r="P1074" s="313"/>
    </row>
    <row r="1075" spans="3:16" ht="13.5" customHeight="1">
      <c r="C1075" s="497" t="s">
        <v>784</v>
      </c>
      <c r="D1075" s="497" t="s">
        <v>1324</v>
      </c>
      <c r="E1075" s="542" t="s">
        <v>40</v>
      </c>
      <c r="F1075" s="313">
        <v>2</v>
      </c>
      <c r="G1075" s="39"/>
      <c r="H1075" s="39"/>
      <c r="I1075" s="40"/>
      <c r="M1075" s="311"/>
      <c r="N1075" s="311"/>
      <c r="O1075" s="312"/>
      <c r="P1075" s="313"/>
    </row>
    <row r="1076" spans="3:16" ht="13.5" customHeight="1">
      <c r="C1076" s="497" t="s">
        <v>786</v>
      </c>
      <c r="D1076" s="497" t="s">
        <v>1324</v>
      </c>
      <c r="E1076" s="542" t="s">
        <v>40</v>
      </c>
      <c r="F1076" s="313">
        <v>2</v>
      </c>
      <c r="G1076" s="39"/>
      <c r="H1076" s="39"/>
      <c r="I1076" s="40"/>
      <c r="M1076" s="311"/>
      <c r="N1076" s="311"/>
      <c r="O1076" s="312"/>
      <c r="P1076" s="313"/>
    </row>
    <row r="1077" spans="3:16" ht="13.5" customHeight="1">
      <c r="C1077" s="497" t="s">
        <v>787</v>
      </c>
      <c r="D1077" s="497" t="s">
        <v>1324</v>
      </c>
      <c r="E1077" s="542" t="s">
        <v>40</v>
      </c>
      <c r="F1077" s="313">
        <v>2</v>
      </c>
      <c r="G1077" s="39"/>
      <c r="H1077" s="39"/>
      <c r="I1077" s="40"/>
      <c r="M1077" s="311"/>
      <c r="N1077" s="311"/>
      <c r="O1077" s="312"/>
      <c r="P1077" s="313"/>
    </row>
    <row r="1078" spans="3:16" ht="13.5" customHeight="1">
      <c r="C1078" s="497" t="s">
        <v>718</v>
      </c>
      <c r="D1078" s="497" t="s">
        <v>1324</v>
      </c>
      <c r="E1078" s="542" t="s">
        <v>35</v>
      </c>
      <c r="F1078" s="313">
        <v>2</v>
      </c>
      <c r="G1078" s="39"/>
      <c r="H1078" s="39"/>
      <c r="I1078" s="40"/>
      <c r="M1078" s="311"/>
      <c r="N1078" s="311"/>
      <c r="O1078" s="312"/>
      <c r="P1078" s="313"/>
    </row>
    <row r="1079" spans="3:16" ht="13.5" customHeight="1">
      <c r="C1079" s="498" t="s">
        <v>788</v>
      </c>
      <c r="D1079" s="498" t="s">
        <v>1223</v>
      </c>
      <c r="E1079" s="543" t="s">
        <v>35</v>
      </c>
      <c r="F1079" s="313">
        <v>2</v>
      </c>
      <c r="G1079" s="39"/>
      <c r="H1079" s="39"/>
      <c r="I1079" s="40"/>
      <c r="M1079" s="311"/>
      <c r="N1079" s="311"/>
      <c r="O1079" s="312"/>
      <c r="P1079" s="313"/>
    </row>
    <row r="1080" spans="3:16" ht="13.5" customHeight="1">
      <c r="C1080" s="498" t="s">
        <v>790</v>
      </c>
      <c r="D1080" s="498" t="s">
        <v>1223</v>
      </c>
      <c r="E1080" s="543" t="s">
        <v>40</v>
      </c>
      <c r="F1080" s="313">
        <v>2</v>
      </c>
      <c r="G1080" s="39"/>
      <c r="H1080" s="39"/>
      <c r="I1080" s="40"/>
      <c r="M1080" s="315"/>
      <c r="N1080" s="315"/>
      <c r="O1080" s="316"/>
      <c r="P1080" s="313"/>
    </row>
    <row r="1081" spans="3:16" ht="13.5" customHeight="1">
      <c r="C1081" s="498" t="s">
        <v>1408</v>
      </c>
      <c r="D1081" s="498" t="s">
        <v>1223</v>
      </c>
      <c r="E1081" s="543" t="s">
        <v>35</v>
      </c>
      <c r="F1081" s="313">
        <v>2</v>
      </c>
      <c r="G1081" s="39"/>
      <c r="H1081" s="39"/>
      <c r="I1081" s="40"/>
      <c r="M1081" s="311"/>
      <c r="N1081" s="311"/>
      <c r="O1081" s="312"/>
      <c r="P1081" s="313"/>
    </row>
    <row r="1082" spans="3:16" ht="13.5" customHeight="1">
      <c r="C1082" s="498" t="s">
        <v>791</v>
      </c>
      <c r="D1082" s="498" t="s">
        <v>1223</v>
      </c>
      <c r="E1082" s="543" t="s">
        <v>40</v>
      </c>
      <c r="F1082" s="313">
        <v>2</v>
      </c>
      <c r="G1082" s="39"/>
      <c r="H1082" s="39"/>
      <c r="I1082" s="40"/>
      <c r="M1082" s="311"/>
      <c r="N1082" s="311"/>
      <c r="O1082" s="312"/>
      <c r="P1082" s="313"/>
    </row>
    <row r="1083" spans="3:16" ht="13.5" customHeight="1">
      <c r="C1083" s="498" t="s">
        <v>789</v>
      </c>
      <c r="D1083" s="498" t="s">
        <v>1223</v>
      </c>
      <c r="E1083" s="543" t="s">
        <v>40</v>
      </c>
      <c r="F1083" s="313">
        <v>2</v>
      </c>
      <c r="G1083" s="39"/>
      <c r="H1083" s="39"/>
      <c r="I1083" s="40"/>
      <c r="M1083" s="311"/>
      <c r="N1083" s="311"/>
      <c r="O1083" s="312"/>
      <c r="P1083" s="313"/>
    </row>
    <row r="1084" spans="3:16" ht="13.5" customHeight="1">
      <c r="C1084" s="498" t="s">
        <v>1409</v>
      </c>
      <c r="D1084" s="498" t="s">
        <v>1223</v>
      </c>
      <c r="E1084" s="543" t="s">
        <v>40</v>
      </c>
      <c r="F1084" s="313">
        <v>2</v>
      </c>
      <c r="G1084" s="39"/>
      <c r="H1084" s="39"/>
      <c r="I1084" s="40"/>
      <c r="M1084" s="311"/>
      <c r="N1084" s="311"/>
      <c r="O1084" s="312"/>
      <c r="P1084" s="313"/>
    </row>
    <row r="1085" spans="3:16" ht="13.5" customHeight="1">
      <c r="C1085" s="497" t="s">
        <v>1699</v>
      </c>
      <c r="D1085" s="497" t="s">
        <v>1224</v>
      </c>
      <c r="E1085" s="542" t="s">
        <v>40</v>
      </c>
      <c r="F1085" s="313">
        <v>2</v>
      </c>
      <c r="G1085" s="39"/>
      <c r="H1085" s="39"/>
      <c r="I1085" s="40"/>
      <c r="M1085" s="311"/>
      <c r="N1085" s="311"/>
      <c r="O1085" s="312"/>
      <c r="P1085" s="313"/>
    </row>
    <row r="1086" spans="3:16" ht="13.5" customHeight="1">
      <c r="C1086" s="497" t="s">
        <v>792</v>
      </c>
      <c r="D1086" s="497" t="s">
        <v>1224</v>
      </c>
      <c r="E1086" s="542" t="s">
        <v>40</v>
      </c>
      <c r="F1086" s="313">
        <v>2</v>
      </c>
      <c r="G1086" s="39"/>
      <c r="H1086" s="39"/>
      <c r="I1086" s="40"/>
      <c r="M1086" s="311"/>
      <c r="N1086" s="311"/>
      <c r="O1086" s="312"/>
      <c r="P1086" s="313"/>
    </row>
    <row r="1087" spans="3:16" ht="13.5" customHeight="1">
      <c r="C1087" s="497" t="s">
        <v>793</v>
      </c>
      <c r="D1087" s="497" t="s">
        <v>1224</v>
      </c>
      <c r="E1087" s="542" t="s">
        <v>40</v>
      </c>
      <c r="F1087" s="313">
        <v>2</v>
      </c>
      <c r="G1087" s="39"/>
      <c r="H1087" s="39"/>
      <c r="I1087" s="40"/>
      <c r="M1087" s="311"/>
      <c r="N1087" s="311"/>
      <c r="O1087" s="312"/>
      <c r="P1087" s="313"/>
    </row>
    <row r="1088" spans="3:16" ht="13.5" customHeight="1">
      <c r="C1088" s="497" t="s">
        <v>794</v>
      </c>
      <c r="D1088" s="497" t="s">
        <v>1224</v>
      </c>
      <c r="E1088" s="542" t="s">
        <v>40</v>
      </c>
      <c r="F1088" s="313">
        <v>2</v>
      </c>
      <c r="G1088" s="39"/>
      <c r="H1088" s="39"/>
      <c r="I1088" s="40"/>
      <c r="M1088" s="311"/>
      <c r="N1088" s="311"/>
      <c r="O1088" s="312"/>
      <c r="P1088" s="313"/>
    </row>
    <row r="1089" spans="3:16" ht="13.5" customHeight="1">
      <c r="C1089" s="497" t="s">
        <v>795</v>
      </c>
      <c r="D1089" s="497" t="s">
        <v>1224</v>
      </c>
      <c r="E1089" s="542" t="s">
        <v>35</v>
      </c>
      <c r="F1089" s="313">
        <v>2</v>
      </c>
      <c r="G1089" s="39"/>
      <c r="H1089" s="39"/>
      <c r="I1089" s="40"/>
      <c r="M1089" s="311"/>
      <c r="N1089" s="311"/>
      <c r="O1089" s="312"/>
      <c r="P1089" s="313"/>
    </row>
    <row r="1090" spans="3:16" ht="13.5" customHeight="1">
      <c r="C1090" s="497" t="s">
        <v>796</v>
      </c>
      <c r="D1090" s="497" t="s">
        <v>1224</v>
      </c>
      <c r="E1090" s="542" t="s">
        <v>40</v>
      </c>
      <c r="F1090" s="313">
        <v>2</v>
      </c>
      <c r="G1090" s="39"/>
      <c r="H1090" s="39"/>
      <c r="I1090" s="40"/>
      <c r="M1090" s="311"/>
      <c r="N1090" s="311"/>
      <c r="O1090" s="312"/>
      <c r="P1090" s="313"/>
    </row>
    <row r="1091" spans="3:16" ht="13.5" customHeight="1">
      <c r="C1091" s="500" t="s">
        <v>1486</v>
      </c>
      <c r="D1091" s="500" t="s">
        <v>1224</v>
      </c>
      <c r="E1091" s="545" t="s">
        <v>35</v>
      </c>
      <c r="F1091" s="313">
        <v>2</v>
      </c>
      <c r="G1091" s="39"/>
      <c r="H1091" s="39"/>
      <c r="I1091" s="40"/>
      <c r="M1091" s="311"/>
      <c r="N1091" s="311"/>
      <c r="O1091" s="312"/>
      <c r="P1091" s="313"/>
    </row>
    <row r="1092" spans="3:16" ht="13.5" customHeight="1">
      <c r="C1092" s="500" t="s">
        <v>797</v>
      </c>
      <c r="D1092" s="500" t="s">
        <v>1224</v>
      </c>
      <c r="E1092" s="545" t="s">
        <v>40</v>
      </c>
      <c r="F1092" s="313">
        <v>2</v>
      </c>
      <c r="G1092" s="39"/>
      <c r="H1092" s="39"/>
      <c r="I1092" s="40"/>
      <c r="M1092" s="311"/>
      <c r="N1092" s="311"/>
      <c r="O1092" s="312"/>
      <c r="P1092" s="313"/>
    </row>
    <row r="1093" spans="3:16" ht="13.5" customHeight="1">
      <c r="C1093" s="500" t="s">
        <v>1419</v>
      </c>
      <c r="D1093" s="500" t="s">
        <v>1224</v>
      </c>
      <c r="E1093" s="545" t="s">
        <v>40</v>
      </c>
      <c r="F1093" s="313">
        <v>2</v>
      </c>
      <c r="G1093" s="39"/>
      <c r="H1093" s="39"/>
      <c r="I1093" s="40"/>
      <c r="M1093" s="311"/>
      <c r="N1093" s="311"/>
      <c r="O1093" s="312"/>
      <c r="P1093" s="313"/>
    </row>
    <row r="1094" spans="3:16" ht="13.5" customHeight="1">
      <c r="C1094" s="500" t="s">
        <v>1418</v>
      </c>
      <c r="D1094" s="500" t="s">
        <v>1224</v>
      </c>
      <c r="E1094" s="545" t="s">
        <v>35</v>
      </c>
      <c r="F1094" s="313">
        <v>2</v>
      </c>
      <c r="G1094" s="39"/>
      <c r="H1094" s="39"/>
      <c r="I1094" s="40"/>
      <c r="M1094" s="311"/>
      <c r="N1094" s="311"/>
      <c r="O1094" s="312"/>
      <c r="P1094" s="313"/>
    </row>
    <row r="1095" spans="3:16" ht="13.5" customHeight="1">
      <c r="C1095" s="499" t="s">
        <v>798</v>
      </c>
      <c r="D1095" s="499" t="s">
        <v>1225</v>
      </c>
      <c r="E1095" s="544" t="s">
        <v>40</v>
      </c>
      <c r="F1095" s="313">
        <v>2</v>
      </c>
      <c r="G1095" s="39"/>
      <c r="H1095" s="39"/>
      <c r="I1095" s="40"/>
      <c r="M1095" s="311"/>
      <c r="N1095" s="311"/>
      <c r="O1095" s="312"/>
      <c r="P1095" s="313"/>
    </row>
    <row r="1096" spans="3:16" ht="13.5" customHeight="1">
      <c r="C1096" s="499" t="s">
        <v>799</v>
      </c>
      <c r="D1096" s="499" t="s">
        <v>1225</v>
      </c>
      <c r="E1096" s="544" t="s">
        <v>40</v>
      </c>
      <c r="F1096" s="313">
        <v>2</v>
      </c>
      <c r="G1096" s="39"/>
      <c r="H1096" s="39"/>
      <c r="I1096" s="40"/>
      <c r="M1096" s="311"/>
      <c r="N1096" s="311"/>
      <c r="O1096" s="312"/>
      <c r="P1096" s="313"/>
    </row>
    <row r="1097" spans="3:16" ht="13.5" customHeight="1">
      <c r="C1097" s="499" t="s">
        <v>800</v>
      </c>
      <c r="D1097" s="499" t="s">
        <v>1225</v>
      </c>
      <c r="E1097" s="544" t="s">
        <v>40</v>
      </c>
      <c r="F1097" s="313">
        <v>2</v>
      </c>
      <c r="G1097" s="39"/>
      <c r="H1097" s="39"/>
      <c r="I1097" s="40"/>
      <c r="M1097" s="311"/>
      <c r="N1097" s="311"/>
      <c r="O1097" s="312"/>
      <c r="P1097" s="313"/>
    </row>
    <row r="1098" spans="3:16" ht="13.5" customHeight="1">
      <c r="C1098" s="499" t="s">
        <v>801</v>
      </c>
      <c r="D1098" s="499" t="s">
        <v>1225</v>
      </c>
      <c r="E1098" s="544" t="s">
        <v>40</v>
      </c>
      <c r="F1098" s="313">
        <v>2</v>
      </c>
      <c r="G1098" s="39"/>
      <c r="H1098" s="39"/>
      <c r="I1098" s="40"/>
      <c r="M1098" s="311"/>
      <c r="N1098" s="311"/>
      <c r="O1098" s="312"/>
      <c r="P1098" s="313"/>
    </row>
    <row r="1099" spans="3:16" ht="13.5" customHeight="1" thickBot="1">
      <c r="C1099" s="502" t="s">
        <v>802</v>
      </c>
      <c r="D1099" s="502" t="s">
        <v>1225</v>
      </c>
      <c r="E1099" s="547" t="s">
        <v>35</v>
      </c>
      <c r="F1099" s="313">
        <v>2</v>
      </c>
      <c r="G1099" s="39"/>
      <c r="H1099" s="39"/>
      <c r="I1099" s="40"/>
      <c r="M1099" s="311"/>
      <c r="N1099" s="311"/>
      <c r="O1099" s="312"/>
      <c r="P1099" s="313"/>
    </row>
    <row r="1100" spans="3:16" ht="13.5" customHeight="1">
      <c r="C1100" s="598" t="s">
        <v>404</v>
      </c>
      <c r="D1100" s="598" t="s">
        <v>1453</v>
      </c>
      <c r="E1100" s="665" t="s">
        <v>35</v>
      </c>
      <c r="F1100" s="313">
        <v>3</v>
      </c>
      <c r="G1100" s="39"/>
      <c r="H1100" s="39"/>
      <c r="I1100" s="40"/>
      <c r="M1100" s="311"/>
      <c r="N1100" s="311"/>
      <c r="O1100" s="312"/>
      <c r="P1100" s="313"/>
    </row>
    <row r="1101" spans="3:16" ht="13.5" customHeight="1">
      <c r="C1101" s="599" t="s">
        <v>803</v>
      </c>
      <c r="D1101" s="599" t="s">
        <v>1453</v>
      </c>
      <c r="E1101" s="666" t="s">
        <v>35</v>
      </c>
      <c r="F1101" s="313">
        <v>3</v>
      </c>
      <c r="G1101" s="39"/>
      <c r="H1101" s="39"/>
      <c r="I1101" s="40"/>
      <c r="M1101" s="311"/>
      <c r="N1101" s="311"/>
      <c r="O1101" s="312"/>
      <c r="P1101" s="313"/>
    </row>
    <row r="1102" spans="3:16" ht="13.5" customHeight="1">
      <c r="C1102" s="599" t="s">
        <v>322</v>
      </c>
      <c r="D1102" s="599" t="s">
        <v>1453</v>
      </c>
      <c r="E1102" s="666" t="s">
        <v>35</v>
      </c>
      <c r="F1102" s="313">
        <v>3</v>
      </c>
      <c r="G1102" s="39"/>
      <c r="H1102" s="39"/>
      <c r="I1102" s="40"/>
      <c r="M1102" s="311"/>
      <c r="N1102" s="311"/>
      <c r="O1102" s="312"/>
      <c r="P1102" s="313"/>
    </row>
    <row r="1103" spans="3:16" ht="13.5" customHeight="1">
      <c r="C1103" s="599" t="s">
        <v>136</v>
      </c>
      <c r="D1103" s="599" t="s">
        <v>1453</v>
      </c>
      <c r="E1103" s="666" t="s">
        <v>35</v>
      </c>
      <c r="F1103" s="313">
        <v>3</v>
      </c>
      <c r="G1103" s="39"/>
      <c r="H1103" s="39"/>
      <c r="I1103" s="40"/>
      <c r="M1103" s="311"/>
      <c r="N1103" s="311"/>
      <c r="O1103" s="312"/>
      <c r="P1103" s="313"/>
    </row>
    <row r="1104" spans="3:16" ht="13.5" customHeight="1">
      <c r="C1104" s="599" t="s">
        <v>79</v>
      </c>
      <c r="D1104" s="599" t="s">
        <v>1453</v>
      </c>
      <c r="E1104" s="666" t="s">
        <v>35</v>
      </c>
      <c r="F1104" s="313">
        <v>3</v>
      </c>
      <c r="G1104" s="39"/>
      <c r="H1104" s="39"/>
      <c r="I1104" s="40"/>
      <c r="M1104" s="311"/>
      <c r="N1104" s="311"/>
      <c r="O1104" s="312"/>
      <c r="P1104" s="313"/>
    </row>
    <row r="1105" spans="3:16" ht="13.5" customHeight="1">
      <c r="C1105" s="599" t="s">
        <v>1425</v>
      </c>
      <c r="D1105" s="599" t="s">
        <v>1453</v>
      </c>
      <c r="E1105" s="666" t="s">
        <v>40</v>
      </c>
      <c r="F1105" s="313">
        <v>3</v>
      </c>
      <c r="G1105" s="39"/>
      <c r="H1105" s="39"/>
      <c r="I1105" s="40"/>
      <c r="M1105" s="311"/>
      <c r="N1105" s="311"/>
      <c r="O1105" s="312"/>
      <c r="P1105" s="313"/>
    </row>
    <row r="1106" spans="3:16" ht="13.5" customHeight="1">
      <c r="C1106" s="599" t="s">
        <v>804</v>
      </c>
      <c r="D1106" s="599" t="s">
        <v>1453</v>
      </c>
      <c r="E1106" s="666" t="s">
        <v>35</v>
      </c>
      <c r="F1106" s="313">
        <v>3</v>
      </c>
      <c r="G1106" s="39"/>
      <c r="H1106" s="39"/>
      <c r="I1106" s="40"/>
      <c r="M1106" s="311"/>
      <c r="N1106" s="311"/>
      <c r="O1106" s="312"/>
      <c r="P1106" s="313"/>
    </row>
    <row r="1107" spans="3:16" ht="13.5" customHeight="1">
      <c r="C1107" s="599" t="s">
        <v>84</v>
      </c>
      <c r="D1107" s="599" t="s">
        <v>1453</v>
      </c>
      <c r="E1107" s="666" t="s">
        <v>35</v>
      </c>
      <c r="F1107" s="313">
        <v>3</v>
      </c>
      <c r="G1107" s="39"/>
      <c r="H1107" s="39"/>
      <c r="I1107" s="40"/>
      <c r="M1107" s="311"/>
      <c r="N1107" s="311"/>
      <c r="O1107" s="312"/>
      <c r="P1107" s="313"/>
    </row>
    <row r="1108" spans="3:16" ht="13.5" customHeight="1">
      <c r="C1108" s="599" t="s">
        <v>805</v>
      </c>
      <c r="D1108" s="599" t="s">
        <v>1453</v>
      </c>
      <c r="E1108" s="666" t="s">
        <v>35</v>
      </c>
      <c r="F1108" s="313">
        <v>3</v>
      </c>
      <c r="G1108" s="39"/>
      <c r="H1108" s="39"/>
      <c r="I1108" s="40"/>
      <c r="M1108" s="311"/>
      <c r="N1108" s="311"/>
      <c r="O1108" s="312"/>
      <c r="P1108" s="313"/>
    </row>
    <row r="1109" spans="3:16" ht="13.5" customHeight="1">
      <c r="C1109" s="599" t="s">
        <v>806</v>
      </c>
      <c r="D1109" s="599" t="s">
        <v>1453</v>
      </c>
      <c r="E1109" s="666" t="s">
        <v>40</v>
      </c>
      <c r="F1109" s="313">
        <v>3</v>
      </c>
      <c r="G1109" s="39"/>
      <c r="H1109" s="39"/>
      <c r="I1109" s="40"/>
      <c r="M1109" s="311"/>
      <c r="N1109" s="311"/>
      <c r="O1109" s="312"/>
      <c r="P1109" s="313"/>
    </row>
    <row r="1110" spans="3:16" ht="13.5" customHeight="1">
      <c r="C1110" s="599" t="s">
        <v>126</v>
      </c>
      <c r="D1110" s="599" t="s">
        <v>1453</v>
      </c>
      <c r="E1110" s="666" t="s">
        <v>35</v>
      </c>
      <c r="F1110" s="313">
        <v>3</v>
      </c>
      <c r="G1110" s="39"/>
      <c r="H1110" s="39"/>
      <c r="I1110" s="40"/>
      <c r="M1110" s="311"/>
      <c r="N1110" s="311"/>
      <c r="O1110" s="312"/>
      <c r="P1110" s="313"/>
    </row>
    <row r="1111" spans="3:16" ht="13.5" customHeight="1">
      <c r="C1111" s="600" t="s">
        <v>1684</v>
      </c>
      <c r="D1111" s="600" t="s">
        <v>1453</v>
      </c>
      <c r="E1111" s="667" t="s">
        <v>40</v>
      </c>
      <c r="F1111" s="313">
        <v>3</v>
      </c>
      <c r="G1111" s="39"/>
      <c r="H1111" s="39"/>
      <c r="I1111" s="40"/>
      <c r="M1111" s="311"/>
      <c r="N1111" s="311"/>
      <c r="O1111" s="312"/>
      <c r="P1111" s="313"/>
    </row>
    <row r="1112" spans="3:16" ht="13.5" customHeight="1">
      <c r="C1112" s="601" t="s">
        <v>807</v>
      </c>
      <c r="D1112" s="601" t="s">
        <v>51</v>
      </c>
      <c r="E1112" s="668" t="s">
        <v>35</v>
      </c>
      <c r="F1112" s="313">
        <v>3</v>
      </c>
      <c r="G1112" s="39"/>
      <c r="H1112" s="39"/>
      <c r="I1112" s="40"/>
      <c r="M1112" s="311"/>
      <c r="N1112" s="311"/>
      <c r="O1112" s="312"/>
      <c r="P1112" s="313"/>
    </row>
    <row r="1113" spans="3:16" ht="13.5" customHeight="1">
      <c r="C1113" s="601" t="s">
        <v>808</v>
      </c>
      <c r="D1113" s="601" t="s">
        <v>51</v>
      </c>
      <c r="E1113" s="668" t="s">
        <v>35</v>
      </c>
      <c r="F1113" s="313">
        <v>3</v>
      </c>
      <c r="G1113" s="39"/>
      <c r="H1113" s="39"/>
      <c r="I1113" s="40"/>
      <c r="M1113" s="311"/>
      <c r="N1113" s="311"/>
      <c r="O1113" s="312"/>
      <c r="P1113" s="313"/>
    </row>
    <row r="1114" spans="3:16" ht="13.5" customHeight="1">
      <c r="C1114" s="601" t="s">
        <v>140</v>
      </c>
      <c r="D1114" s="601" t="s">
        <v>51</v>
      </c>
      <c r="E1114" s="668" t="s">
        <v>35</v>
      </c>
      <c r="F1114" s="313">
        <v>3</v>
      </c>
      <c r="G1114" s="39"/>
      <c r="H1114" s="39"/>
      <c r="I1114" s="40"/>
      <c r="M1114" s="311"/>
      <c r="N1114" s="311"/>
      <c r="O1114" s="312"/>
      <c r="P1114" s="313"/>
    </row>
    <row r="1115" spans="3:16" ht="13.5" customHeight="1">
      <c r="C1115" s="601" t="s">
        <v>809</v>
      </c>
      <c r="D1115" s="601" t="s">
        <v>51</v>
      </c>
      <c r="E1115" s="668" t="s">
        <v>35</v>
      </c>
      <c r="F1115" s="313">
        <v>3</v>
      </c>
      <c r="G1115" s="39"/>
      <c r="H1115" s="39"/>
      <c r="I1115" s="40"/>
      <c r="M1115" s="311"/>
      <c r="N1115" s="311"/>
      <c r="O1115" s="312"/>
      <c r="P1115" s="313"/>
    </row>
    <row r="1116" spans="3:16" ht="13.5" customHeight="1">
      <c r="C1116" s="601" t="s">
        <v>810</v>
      </c>
      <c r="D1116" s="601" t="s">
        <v>51</v>
      </c>
      <c r="E1116" s="668" t="s">
        <v>35</v>
      </c>
      <c r="F1116" s="313">
        <v>3</v>
      </c>
      <c r="G1116" s="39"/>
      <c r="H1116" s="39"/>
      <c r="I1116" s="40"/>
      <c r="M1116" s="311"/>
      <c r="N1116" s="311"/>
      <c r="O1116" s="312"/>
      <c r="P1116" s="313"/>
    </row>
    <row r="1117" spans="3:16" ht="13.5" customHeight="1">
      <c r="C1117" s="601" t="s">
        <v>1534</v>
      </c>
      <c r="D1117" s="601" t="s">
        <v>51</v>
      </c>
      <c r="E1117" s="668" t="s">
        <v>40</v>
      </c>
      <c r="F1117" s="313">
        <v>3</v>
      </c>
      <c r="G1117" s="39"/>
      <c r="H1117" s="39"/>
      <c r="I1117" s="40"/>
      <c r="M1117" s="311"/>
      <c r="N1117" s="311"/>
      <c r="O1117" s="312"/>
      <c r="P1117" s="313"/>
    </row>
    <row r="1118" spans="3:16" ht="13.5" customHeight="1">
      <c r="C1118" s="601" t="s">
        <v>811</v>
      </c>
      <c r="D1118" s="601" t="s">
        <v>51</v>
      </c>
      <c r="E1118" s="668" t="s">
        <v>35</v>
      </c>
      <c r="F1118" s="313">
        <v>3</v>
      </c>
      <c r="G1118" s="39"/>
      <c r="H1118" s="39"/>
      <c r="I1118" s="40"/>
      <c r="M1118" s="311"/>
      <c r="N1118" s="311"/>
      <c r="O1118" s="312"/>
      <c r="P1118" s="313"/>
    </row>
    <row r="1119" spans="3:16" ht="13.5" customHeight="1">
      <c r="C1119" s="601" t="s">
        <v>812</v>
      </c>
      <c r="D1119" s="601" t="s">
        <v>51</v>
      </c>
      <c r="E1119" s="668" t="s">
        <v>35</v>
      </c>
      <c r="F1119" s="313">
        <v>3</v>
      </c>
      <c r="G1119" s="39"/>
      <c r="H1119" s="39"/>
      <c r="I1119" s="40"/>
      <c r="M1119" s="311"/>
      <c r="N1119" s="311"/>
      <c r="O1119" s="312"/>
      <c r="P1119" s="313"/>
    </row>
    <row r="1120" spans="3:16" ht="13.5" customHeight="1">
      <c r="C1120" s="601" t="s">
        <v>237</v>
      </c>
      <c r="D1120" s="601" t="s">
        <v>51</v>
      </c>
      <c r="E1120" s="668" t="s">
        <v>40</v>
      </c>
      <c r="F1120" s="313">
        <v>3</v>
      </c>
      <c r="G1120" s="39"/>
      <c r="H1120" s="39"/>
      <c r="I1120" s="40"/>
      <c r="M1120" s="311"/>
      <c r="N1120" s="311"/>
      <c r="O1120" s="312"/>
      <c r="P1120" s="313"/>
    </row>
    <row r="1121" spans="3:16" ht="13.5" customHeight="1">
      <c r="C1121" s="601" t="s">
        <v>382</v>
      </c>
      <c r="D1121" s="601" t="s">
        <v>51</v>
      </c>
      <c r="E1121" s="668" t="s">
        <v>40</v>
      </c>
      <c r="F1121" s="313">
        <v>3</v>
      </c>
      <c r="G1121" s="39"/>
      <c r="H1121" s="39"/>
      <c r="I1121" s="40"/>
      <c r="M1121" s="311"/>
      <c r="N1121" s="311"/>
      <c r="O1121" s="312"/>
      <c r="P1121" s="313"/>
    </row>
    <row r="1122" spans="3:16" ht="13.5" customHeight="1">
      <c r="C1122" s="601" t="s">
        <v>813</v>
      </c>
      <c r="D1122" s="601" t="s">
        <v>51</v>
      </c>
      <c r="E1122" s="668" t="s">
        <v>40</v>
      </c>
      <c r="F1122" s="313">
        <v>3</v>
      </c>
      <c r="G1122" s="39"/>
      <c r="H1122" s="39"/>
      <c r="I1122" s="40"/>
      <c r="M1122" s="311"/>
      <c r="N1122" s="311"/>
      <c r="O1122" s="312"/>
      <c r="P1122" s="313"/>
    </row>
    <row r="1123" spans="3:16" ht="13.5" customHeight="1">
      <c r="C1123" s="601" t="s">
        <v>109</v>
      </c>
      <c r="D1123" s="601" t="s">
        <v>51</v>
      </c>
      <c r="E1123" s="668" t="s">
        <v>35</v>
      </c>
      <c r="F1123" s="313">
        <v>3</v>
      </c>
      <c r="G1123" s="39"/>
      <c r="H1123" s="39"/>
      <c r="I1123" s="40"/>
      <c r="M1123" s="311"/>
      <c r="N1123" s="311"/>
      <c r="O1123" s="312"/>
      <c r="P1123" s="313"/>
    </row>
    <row r="1124" spans="3:16" ht="13.5" customHeight="1">
      <c r="C1124" s="601" t="s">
        <v>814</v>
      </c>
      <c r="D1124" s="601" t="s">
        <v>51</v>
      </c>
      <c r="E1124" s="668" t="s">
        <v>40</v>
      </c>
      <c r="F1124" s="313">
        <v>3</v>
      </c>
      <c r="G1124" s="39"/>
      <c r="H1124" s="39"/>
      <c r="I1124" s="40"/>
      <c r="M1124" s="311"/>
      <c r="N1124" s="311"/>
      <c r="O1124" s="312"/>
      <c r="P1124" s="313"/>
    </row>
    <row r="1125" spans="3:16" ht="13.5" customHeight="1">
      <c r="C1125" s="601" t="s">
        <v>815</v>
      </c>
      <c r="D1125" s="601" t="s">
        <v>51</v>
      </c>
      <c r="E1125" s="668" t="s">
        <v>40</v>
      </c>
      <c r="F1125" s="313">
        <v>3</v>
      </c>
      <c r="G1125" s="39"/>
      <c r="H1125" s="39"/>
      <c r="I1125" s="40"/>
      <c r="M1125" s="311"/>
      <c r="N1125" s="311"/>
      <c r="O1125" s="312"/>
      <c r="P1125" s="313"/>
    </row>
    <row r="1126" spans="3:16" ht="13.5" customHeight="1">
      <c r="C1126" s="601" t="s">
        <v>50</v>
      </c>
      <c r="D1126" s="601" t="s">
        <v>51</v>
      </c>
      <c r="E1126" s="668" t="s">
        <v>40</v>
      </c>
      <c r="F1126" s="313">
        <v>3</v>
      </c>
      <c r="G1126" s="39"/>
      <c r="H1126" s="39"/>
      <c r="I1126" s="40"/>
      <c r="M1126" s="311"/>
      <c r="N1126" s="311"/>
      <c r="O1126" s="312"/>
      <c r="P1126" s="313"/>
    </row>
    <row r="1127" spans="3:16" ht="13.5" customHeight="1">
      <c r="C1127" s="601" t="s">
        <v>204</v>
      </c>
      <c r="D1127" s="601" t="s">
        <v>51</v>
      </c>
      <c r="E1127" s="668" t="s">
        <v>40</v>
      </c>
      <c r="F1127" s="313">
        <v>3</v>
      </c>
      <c r="G1127" s="39"/>
      <c r="H1127" s="39"/>
      <c r="I1127" s="40"/>
      <c r="M1127" s="311"/>
      <c r="N1127" s="311"/>
      <c r="O1127" s="312"/>
      <c r="P1127" s="313"/>
    </row>
    <row r="1128" spans="3:16" ht="13.5" customHeight="1">
      <c r="C1128" s="601" t="s">
        <v>156</v>
      </c>
      <c r="D1128" s="601" t="s">
        <v>51</v>
      </c>
      <c r="E1128" s="668" t="s">
        <v>40</v>
      </c>
      <c r="F1128" s="313">
        <v>3</v>
      </c>
      <c r="G1128" s="39"/>
      <c r="H1128" s="39"/>
      <c r="I1128" s="40"/>
      <c r="M1128" s="311"/>
      <c r="N1128" s="311"/>
      <c r="O1128" s="312"/>
      <c r="P1128" s="313"/>
    </row>
    <row r="1129" spans="3:16" ht="13.5" customHeight="1">
      <c r="C1129" s="601" t="s">
        <v>76</v>
      </c>
      <c r="D1129" s="601" t="s">
        <v>51</v>
      </c>
      <c r="E1129" s="668" t="s">
        <v>40</v>
      </c>
      <c r="F1129" s="313">
        <v>3</v>
      </c>
      <c r="G1129" s="39"/>
      <c r="H1129" s="39"/>
      <c r="I1129" s="40"/>
      <c r="M1129" s="311"/>
      <c r="N1129" s="311"/>
      <c r="O1129" s="312"/>
      <c r="P1129" s="313"/>
    </row>
    <row r="1130" spans="3:16" ht="13.5" customHeight="1">
      <c r="C1130" s="602" t="s">
        <v>167</v>
      </c>
      <c r="D1130" s="602" t="s">
        <v>51</v>
      </c>
      <c r="E1130" s="669" t="s">
        <v>35</v>
      </c>
      <c r="F1130" s="313">
        <v>3</v>
      </c>
      <c r="G1130" s="39"/>
      <c r="H1130" s="39"/>
      <c r="I1130" s="40"/>
      <c r="M1130" s="311"/>
      <c r="N1130" s="311"/>
      <c r="O1130" s="312"/>
      <c r="P1130" s="313"/>
    </row>
    <row r="1131" spans="3:16" ht="13.5" customHeight="1">
      <c r="C1131" s="602" t="s">
        <v>1477</v>
      </c>
      <c r="D1131" s="602" t="s">
        <v>51</v>
      </c>
      <c r="E1131" s="669" t="s">
        <v>37</v>
      </c>
      <c r="F1131" s="313">
        <v>3</v>
      </c>
      <c r="G1131" s="39"/>
      <c r="H1131" s="39"/>
      <c r="I1131" s="40"/>
      <c r="M1131" s="311"/>
      <c r="N1131" s="311"/>
      <c r="O1131" s="312"/>
      <c r="P1131" s="313"/>
    </row>
    <row r="1132" spans="3:16" ht="13.5" customHeight="1">
      <c r="C1132" s="603" t="s">
        <v>275</v>
      </c>
      <c r="D1132" s="603" t="s">
        <v>51</v>
      </c>
      <c r="E1132" s="670" t="s">
        <v>40</v>
      </c>
      <c r="F1132" s="313">
        <v>3</v>
      </c>
      <c r="G1132" s="39"/>
      <c r="H1132" s="39"/>
      <c r="I1132" s="40"/>
      <c r="M1132" s="311"/>
      <c r="N1132" s="311"/>
      <c r="O1132" s="312"/>
      <c r="P1132" s="313"/>
    </row>
    <row r="1133" spans="3:16" ht="13.5" customHeight="1">
      <c r="C1133" s="604" t="s">
        <v>336</v>
      </c>
      <c r="D1133" s="604" t="s">
        <v>94</v>
      </c>
      <c r="E1133" s="671" t="s">
        <v>35</v>
      </c>
      <c r="F1133" s="313">
        <v>3</v>
      </c>
      <c r="G1133" s="39"/>
      <c r="H1133" s="39"/>
      <c r="I1133" s="40"/>
      <c r="M1133" s="311"/>
      <c r="N1133" s="311"/>
      <c r="O1133" s="312"/>
      <c r="P1133" s="313"/>
    </row>
    <row r="1134" spans="3:16" ht="13.5" customHeight="1">
      <c r="C1134" s="604" t="s">
        <v>816</v>
      </c>
      <c r="D1134" s="604" t="s">
        <v>94</v>
      </c>
      <c r="E1134" s="671" t="s">
        <v>35</v>
      </c>
      <c r="F1134" s="313">
        <v>3</v>
      </c>
      <c r="G1134" s="39"/>
      <c r="H1134" s="39"/>
      <c r="I1134" s="40"/>
      <c r="M1134" s="311"/>
      <c r="N1134" s="311"/>
      <c r="O1134" s="312"/>
      <c r="P1134" s="313"/>
    </row>
    <row r="1135" spans="3:16" ht="13.5" customHeight="1">
      <c r="C1135" s="604" t="s">
        <v>400</v>
      </c>
      <c r="D1135" s="604" t="s">
        <v>94</v>
      </c>
      <c r="E1135" s="671" t="s">
        <v>40</v>
      </c>
      <c r="F1135" s="313">
        <v>3</v>
      </c>
      <c r="G1135" s="39"/>
      <c r="H1135" s="39"/>
      <c r="I1135" s="40"/>
      <c r="M1135" s="311"/>
      <c r="N1135" s="311"/>
      <c r="O1135" s="312"/>
      <c r="P1135" s="313"/>
    </row>
    <row r="1136" spans="3:16" ht="13.5" customHeight="1">
      <c r="C1136" s="604" t="s">
        <v>96</v>
      </c>
      <c r="D1136" s="604" t="s">
        <v>94</v>
      </c>
      <c r="E1136" s="671" t="s">
        <v>40</v>
      </c>
      <c r="F1136" s="313">
        <v>3</v>
      </c>
      <c r="G1136" s="39"/>
      <c r="H1136" s="39"/>
      <c r="I1136" s="40"/>
      <c r="M1136" s="311"/>
      <c r="N1136" s="311"/>
      <c r="O1136" s="312"/>
      <c r="P1136" s="313"/>
    </row>
    <row r="1137" spans="3:16" ht="13.5" customHeight="1">
      <c r="C1137" s="604" t="s">
        <v>817</v>
      </c>
      <c r="D1137" s="604" t="s">
        <v>94</v>
      </c>
      <c r="E1137" s="671" t="s">
        <v>40</v>
      </c>
      <c r="F1137" s="313">
        <v>3</v>
      </c>
      <c r="G1137" s="39"/>
      <c r="H1137" s="39"/>
      <c r="I1137" s="40"/>
      <c r="M1137" s="311"/>
      <c r="N1137" s="311"/>
      <c r="O1137" s="312"/>
      <c r="P1137" s="313"/>
    </row>
    <row r="1138" spans="3:16" ht="13.5" customHeight="1">
      <c r="C1138" s="604" t="s">
        <v>93</v>
      </c>
      <c r="D1138" s="604" t="s">
        <v>94</v>
      </c>
      <c r="E1138" s="671" t="s">
        <v>35</v>
      </c>
      <c r="F1138" s="313">
        <v>3</v>
      </c>
      <c r="G1138" s="39"/>
      <c r="H1138" s="39"/>
      <c r="I1138" s="40"/>
      <c r="M1138" s="311"/>
      <c r="N1138" s="311"/>
      <c r="O1138" s="312"/>
      <c r="P1138" s="313"/>
    </row>
    <row r="1139" spans="3:16" ht="13.5" customHeight="1">
      <c r="C1139" s="604" t="s">
        <v>818</v>
      </c>
      <c r="D1139" s="604" t="s">
        <v>94</v>
      </c>
      <c r="E1139" s="671" t="s">
        <v>160</v>
      </c>
      <c r="F1139" s="313">
        <v>3</v>
      </c>
      <c r="G1139" s="39"/>
      <c r="H1139" s="39"/>
      <c r="I1139" s="40"/>
      <c r="M1139" s="311"/>
      <c r="N1139" s="311"/>
      <c r="O1139" s="312"/>
      <c r="P1139" s="313"/>
    </row>
    <row r="1140" spans="3:16" ht="13.5" customHeight="1">
      <c r="C1140" s="604" t="s">
        <v>347</v>
      </c>
      <c r="D1140" s="604" t="s">
        <v>94</v>
      </c>
      <c r="E1140" s="671" t="s">
        <v>40</v>
      </c>
      <c r="F1140" s="313">
        <v>3</v>
      </c>
      <c r="G1140" s="39"/>
      <c r="H1140" s="39"/>
      <c r="I1140" s="40"/>
      <c r="M1140" s="311"/>
      <c r="N1140" s="311"/>
      <c r="O1140" s="312"/>
      <c r="P1140" s="313"/>
    </row>
    <row r="1141" spans="3:16" ht="13.5" customHeight="1">
      <c r="C1141" s="604" t="s">
        <v>241</v>
      </c>
      <c r="D1141" s="604" t="s">
        <v>94</v>
      </c>
      <c r="E1141" s="671" t="s">
        <v>35</v>
      </c>
      <c r="F1141" s="313">
        <v>3</v>
      </c>
      <c r="G1141" s="39"/>
      <c r="H1141" s="39"/>
      <c r="I1141" s="40"/>
      <c r="M1141" s="311"/>
      <c r="N1141" s="311"/>
      <c r="O1141" s="312"/>
      <c r="P1141" s="313"/>
    </row>
    <row r="1142" spans="3:16" ht="13.5" customHeight="1">
      <c r="C1142" s="604" t="s">
        <v>1683</v>
      </c>
      <c r="D1142" s="604" t="s">
        <v>94</v>
      </c>
      <c r="E1142" s="672" t="s">
        <v>40</v>
      </c>
      <c r="F1142" s="313">
        <v>3</v>
      </c>
      <c r="G1142" s="39"/>
      <c r="H1142" s="39"/>
      <c r="I1142" s="40"/>
      <c r="M1142" s="311"/>
      <c r="N1142" s="311"/>
      <c r="O1142" s="312"/>
      <c r="P1142" s="313"/>
    </row>
    <row r="1143" spans="3:16" ht="13.5" customHeight="1">
      <c r="C1143" s="604" t="s">
        <v>1704</v>
      </c>
      <c r="D1143" s="604" t="s">
        <v>94</v>
      </c>
      <c r="E1143" s="671" t="s">
        <v>35</v>
      </c>
      <c r="F1143" s="313">
        <v>3</v>
      </c>
      <c r="G1143" s="39"/>
      <c r="H1143" s="39"/>
      <c r="I1143" s="40"/>
      <c r="M1143" s="311"/>
      <c r="N1143" s="311"/>
      <c r="O1143" s="312"/>
      <c r="P1143" s="313"/>
    </row>
    <row r="1144" spans="3:16" ht="13.5" customHeight="1">
      <c r="C1144" s="601" t="s">
        <v>216</v>
      </c>
      <c r="D1144" s="601" t="s">
        <v>77</v>
      </c>
      <c r="E1144" s="668" t="s">
        <v>35</v>
      </c>
      <c r="F1144" s="313">
        <v>3</v>
      </c>
      <c r="G1144" s="39"/>
      <c r="H1144" s="39"/>
      <c r="I1144" s="40"/>
      <c r="M1144" s="311"/>
      <c r="N1144" s="311"/>
      <c r="O1144" s="312"/>
      <c r="P1144" s="313"/>
    </row>
    <row r="1145" spans="3:16" ht="13.5" customHeight="1">
      <c r="C1145" s="601" t="s">
        <v>819</v>
      </c>
      <c r="D1145" s="601" t="s">
        <v>77</v>
      </c>
      <c r="E1145" s="668" t="s">
        <v>35</v>
      </c>
      <c r="F1145" s="313">
        <v>3</v>
      </c>
      <c r="G1145" s="39"/>
      <c r="H1145" s="39"/>
      <c r="I1145" s="40"/>
      <c r="M1145" s="311"/>
      <c r="N1145" s="311"/>
      <c r="O1145" s="312"/>
      <c r="P1145" s="313"/>
    </row>
    <row r="1146" spans="3:16" ht="13.5" customHeight="1">
      <c r="C1146" s="601" t="s">
        <v>820</v>
      </c>
      <c r="D1146" s="601" t="s">
        <v>77</v>
      </c>
      <c r="E1146" s="668" t="s">
        <v>35</v>
      </c>
      <c r="F1146" s="313">
        <v>3</v>
      </c>
      <c r="G1146" s="39"/>
      <c r="H1146" s="39"/>
      <c r="I1146" s="40"/>
      <c r="M1146" s="311"/>
      <c r="N1146" s="311"/>
      <c r="O1146" s="312"/>
      <c r="P1146" s="313"/>
    </row>
    <row r="1147" spans="3:16" ht="13.5" customHeight="1">
      <c r="C1147" s="601" t="s">
        <v>229</v>
      </c>
      <c r="D1147" s="601" t="s">
        <v>77</v>
      </c>
      <c r="E1147" s="668" t="s">
        <v>35</v>
      </c>
      <c r="F1147" s="313">
        <v>3</v>
      </c>
      <c r="G1147" s="39"/>
      <c r="H1147" s="39"/>
      <c r="I1147" s="40"/>
      <c r="M1147" s="311"/>
      <c r="N1147" s="311"/>
      <c r="O1147" s="312"/>
      <c r="P1147" s="313"/>
    </row>
    <row r="1148" spans="3:16" ht="13.5" customHeight="1">
      <c r="C1148" s="601" t="s">
        <v>821</v>
      </c>
      <c r="D1148" s="601" t="s">
        <v>77</v>
      </c>
      <c r="E1148" s="668" t="s">
        <v>35</v>
      </c>
      <c r="F1148" s="313">
        <v>3</v>
      </c>
      <c r="G1148" s="39"/>
      <c r="H1148" s="39"/>
      <c r="I1148" s="40"/>
      <c r="M1148" s="311"/>
      <c r="N1148" s="311"/>
      <c r="O1148" s="312"/>
      <c r="P1148" s="313"/>
    </row>
    <row r="1149" spans="3:16" ht="13.5" customHeight="1">
      <c r="C1149" s="601" t="s">
        <v>822</v>
      </c>
      <c r="D1149" s="601" t="s">
        <v>77</v>
      </c>
      <c r="E1149" s="668" t="s">
        <v>35</v>
      </c>
      <c r="F1149" s="313">
        <v>3</v>
      </c>
      <c r="G1149" s="39"/>
      <c r="H1149" s="39"/>
      <c r="I1149" s="40"/>
      <c r="M1149" s="311"/>
      <c r="N1149" s="311"/>
      <c r="O1149" s="312"/>
      <c r="P1149" s="313"/>
    </row>
    <row r="1150" spans="3:16" ht="13.5" customHeight="1">
      <c r="C1150" s="601" t="s">
        <v>823</v>
      </c>
      <c r="D1150" s="601" t="s">
        <v>77</v>
      </c>
      <c r="E1150" s="668" t="s">
        <v>35</v>
      </c>
      <c r="F1150" s="313">
        <v>3</v>
      </c>
      <c r="G1150" s="39"/>
      <c r="H1150" s="39"/>
      <c r="I1150" s="40"/>
      <c r="M1150" s="311"/>
      <c r="N1150" s="311"/>
      <c r="O1150" s="312"/>
      <c r="P1150" s="313"/>
    </row>
    <row r="1151" spans="3:16" ht="13.5" customHeight="1">
      <c r="C1151" s="601" t="s">
        <v>370</v>
      </c>
      <c r="D1151" s="601" t="s">
        <v>77</v>
      </c>
      <c r="E1151" s="668" t="s">
        <v>35</v>
      </c>
      <c r="F1151" s="313">
        <v>3</v>
      </c>
      <c r="G1151" s="39"/>
      <c r="H1151" s="39"/>
      <c r="I1151" s="40"/>
      <c r="M1151" s="311"/>
      <c r="N1151" s="311"/>
      <c r="O1151" s="312"/>
      <c r="P1151" s="313"/>
    </row>
    <row r="1152" spans="3:16" ht="13.5" customHeight="1">
      <c r="C1152" s="604" t="s">
        <v>840</v>
      </c>
      <c r="D1152" s="604" t="s">
        <v>60</v>
      </c>
      <c r="E1152" s="671" t="s">
        <v>35</v>
      </c>
      <c r="F1152" s="313">
        <v>3</v>
      </c>
      <c r="G1152" s="39"/>
      <c r="H1152" s="39"/>
      <c r="I1152" s="40"/>
      <c r="M1152" s="311"/>
      <c r="N1152" s="311"/>
      <c r="O1152" s="312"/>
      <c r="P1152" s="313"/>
    </row>
    <row r="1153" spans="3:16" ht="13.5" customHeight="1">
      <c r="C1153" s="604" t="s">
        <v>106</v>
      </c>
      <c r="D1153" s="604" t="s">
        <v>60</v>
      </c>
      <c r="E1153" s="671" t="s">
        <v>35</v>
      </c>
      <c r="F1153" s="313">
        <v>3</v>
      </c>
      <c r="G1153" s="39"/>
      <c r="H1153" s="39"/>
      <c r="I1153" s="40"/>
      <c r="M1153" s="311"/>
      <c r="N1153" s="311"/>
      <c r="O1153" s="312"/>
      <c r="P1153" s="313"/>
    </row>
    <row r="1154" spans="3:16" ht="13.5" customHeight="1">
      <c r="C1154" s="604" t="s">
        <v>365</v>
      </c>
      <c r="D1154" s="604" t="s">
        <v>60</v>
      </c>
      <c r="E1154" s="671" t="s">
        <v>35</v>
      </c>
      <c r="F1154" s="313">
        <v>3</v>
      </c>
      <c r="G1154" s="39"/>
      <c r="H1154" s="39"/>
      <c r="I1154" s="40"/>
      <c r="M1154" s="311"/>
      <c r="N1154" s="311"/>
      <c r="O1154" s="312"/>
      <c r="P1154" s="313"/>
    </row>
    <row r="1155" spans="3:16" ht="13.5" customHeight="1">
      <c r="C1155" s="604" t="s">
        <v>124</v>
      </c>
      <c r="D1155" s="604" t="s">
        <v>60</v>
      </c>
      <c r="E1155" s="671" t="s">
        <v>35</v>
      </c>
      <c r="F1155" s="313">
        <v>3</v>
      </c>
      <c r="G1155" s="39"/>
      <c r="H1155" s="39"/>
      <c r="I1155" s="40"/>
      <c r="M1155" s="311"/>
      <c r="N1155" s="311"/>
      <c r="O1155" s="312"/>
      <c r="P1155" s="313"/>
    </row>
    <row r="1156" spans="3:16" ht="13.5" customHeight="1">
      <c r="C1156" s="604" t="s">
        <v>172</v>
      </c>
      <c r="D1156" s="604" t="s">
        <v>60</v>
      </c>
      <c r="E1156" s="671" t="s">
        <v>40</v>
      </c>
      <c r="F1156" s="313">
        <v>3</v>
      </c>
      <c r="G1156" s="39"/>
      <c r="H1156" s="39"/>
      <c r="I1156" s="40"/>
      <c r="M1156" s="311"/>
      <c r="N1156" s="311"/>
      <c r="O1156" s="312"/>
      <c r="P1156" s="313"/>
    </row>
    <row r="1157" spans="3:16" ht="13.5" customHeight="1">
      <c r="C1157" s="604" t="s">
        <v>207</v>
      </c>
      <c r="D1157" s="604" t="s">
        <v>60</v>
      </c>
      <c r="E1157" s="671" t="s">
        <v>40</v>
      </c>
      <c r="F1157" s="313">
        <v>3</v>
      </c>
      <c r="G1157" s="39"/>
      <c r="H1157" s="39"/>
      <c r="I1157" s="40"/>
      <c r="M1157" s="311"/>
      <c r="N1157" s="311"/>
      <c r="O1157" s="312"/>
      <c r="P1157" s="313"/>
    </row>
    <row r="1158" spans="3:16" ht="13.5" customHeight="1">
      <c r="C1158" s="604" t="s">
        <v>415</v>
      </c>
      <c r="D1158" s="604" t="s">
        <v>60</v>
      </c>
      <c r="E1158" s="671" t="s">
        <v>40</v>
      </c>
      <c r="F1158" s="313">
        <v>3</v>
      </c>
      <c r="G1158" s="39"/>
      <c r="H1158" s="39"/>
      <c r="I1158" s="40"/>
      <c r="M1158" s="311"/>
      <c r="N1158" s="311"/>
      <c r="O1158" s="312"/>
      <c r="P1158" s="313"/>
    </row>
    <row r="1159" spans="3:16" ht="13.5" customHeight="1">
      <c r="C1159" s="604" t="s">
        <v>1426</v>
      </c>
      <c r="D1159" s="604" t="s">
        <v>60</v>
      </c>
      <c r="E1159" s="671" t="s">
        <v>40</v>
      </c>
      <c r="F1159" s="313">
        <v>3</v>
      </c>
      <c r="G1159" s="39"/>
      <c r="H1159" s="39"/>
      <c r="I1159" s="40"/>
      <c r="M1159" s="311"/>
      <c r="N1159" s="311"/>
      <c r="O1159" s="312"/>
      <c r="P1159" s="313"/>
    </row>
    <row r="1160" spans="3:16" ht="13.5" customHeight="1">
      <c r="C1160" s="604" t="s">
        <v>824</v>
      </c>
      <c r="D1160" s="604" t="s">
        <v>60</v>
      </c>
      <c r="E1160" s="671" t="s">
        <v>35</v>
      </c>
      <c r="F1160" s="313">
        <v>3</v>
      </c>
      <c r="G1160" s="39"/>
      <c r="H1160" s="39"/>
      <c r="I1160" s="40"/>
      <c r="M1160" s="311"/>
      <c r="N1160" s="311"/>
      <c r="O1160" s="312"/>
      <c r="P1160" s="313"/>
    </row>
    <row r="1161" spans="3:16" ht="13.5" customHeight="1">
      <c r="C1161" s="604" t="s">
        <v>1428</v>
      </c>
      <c r="D1161" s="604" t="s">
        <v>60</v>
      </c>
      <c r="E1161" s="671" t="s">
        <v>40</v>
      </c>
      <c r="F1161" s="313">
        <v>3</v>
      </c>
      <c r="G1161" s="39"/>
      <c r="H1161" s="39"/>
      <c r="I1161" s="40"/>
      <c r="M1161" s="311"/>
      <c r="N1161" s="311"/>
      <c r="O1161" s="312"/>
      <c r="P1161" s="313"/>
    </row>
    <row r="1162" spans="3:16" ht="13.5" customHeight="1">
      <c r="C1162" s="604" t="s">
        <v>825</v>
      </c>
      <c r="D1162" s="604" t="s">
        <v>60</v>
      </c>
      <c r="E1162" s="671" t="s">
        <v>35</v>
      </c>
      <c r="F1162" s="313">
        <v>3</v>
      </c>
      <c r="G1162" s="39"/>
      <c r="H1162" s="39"/>
      <c r="I1162" s="40"/>
      <c r="M1162" s="311"/>
      <c r="N1162" s="311"/>
      <c r="O1162" s="312"/>
      <c r="P1162" s="313"/>
    </row>
    <row r="1163" spans="3:16" ht="13.5" customHeight="1">
      <c r="C1163" s="604" t="s">
        <v>91</v>
      </c>
      <c r="D1163" s="604" t="s">
        <v>60</v>
      </c>
      <c r="E1163" s="671" t="s">
        <v>40</v>
      </c>
      <c r="F1163" s="313">
        <v>3</v>
      </c>
      <c r="G1163" s="39"/>
      <c r="H1163" s="39"/>
      <c r="I1163" s="40"/>
      <c r="M1163" s="311"/>
      <c r="N1163" s="311"/>
      <c r="O1163" s="312"/>
      <c r="P1163" s="313"/>
    </row>
    <row r="1164" spans="3:16" ht="13.5" customHeight="1">
      <c r="C1164" s="604" t="s">
        <v>1535</v>
      </c>
      <c r="D1164" s="604" t="s">
        <v>60</v>
      </c>
      <c r="E1164" s="671" t="s">
        <v>40</v>
      </c>
      <c r="F1164" s="313">
        <v>3</v>
      </c>
      <c r="G1164" s="39"/>
      <c r="H1164" s="39"/>
      <c r="I1164" s="40"/>
      <c r="M1164" s="311"/>
      <c r="N1164" s="311"/>
      <c r="O1164" s="312"/>
      <c r="P1164" s="313"/>
    </row>
    <row r="1165" spans="3:16" ht="13.5" customHeight="1">
      <c r="C1165" s="604" t="s">
        <v>59</v>
      </c>
      <c r="D1165" s="604" t="s">
        <v>60</v>
      </c>
      <c r="E1165" s="671" t="s">
        <v>35</v>
      </c>
      <c r="F1165" s="313">
        <v>3</v>
      </c>
      <c r="G1165" s="39"/>
      <c r="H1165" s="39"/>
      <c r="I1165" s="40"/>
      <c r="M1165" s="311"/>
      <c r="N1165" s="311"/>
      <c r="O1165" s="312"/>
      <c r="P1165" s="313"/>
    </row>
    <row r="1166" spans="3:16" ht="13.5" customHeight="1">
      <c r="C1166" s="604" t="s">
        <v>386</v>
      </c>
      <c r="D1166" s="604" t="s">
        <v>60</v>
      </c>
      <c r="E1166" s="671" t="s">
        <v>35</v>
      </c>
      <c r="F1166" s="313">
        <v>3</v>
      </c>
      <c r="G1166" s="39"/>
      <c r="H1166" s="39"/>
      <c r="I1166" s="40"/>
      <c r="M1166" s="311"/>
      <c r="N1166" s="311"/>
      <c r="O1166" s="312"/>
      <c r="P1166" s="313"/>
    </row>
    <row r="1167" spans="3:16" ht="13.5" customHeight="1">
      <c r="C1167" s="604" t="s">
        <v>1536</v>
      </c>
      <c r="D1167" s="604" t="s">
        <v>60</v>
      </c>
      <c r="E1167" s="671" t="s">
        <v>35</v>
      </c>
      <c r="F1167" s="313">
        <v>3</v>
      </c>
      <c r="G1167" s="39"/>
      <c r="H1167" s="39"/>
      <c r="I1167" s="40"/>
      <c r="M1167" s="311"/>
      <c r="N1167" s="311"/>
      <c r="O1167" s="312"/>
      <c r="P1167" s="313"/>
    </row>
    <row r="1168" spans="3:16" ht="13.5" customHeight="1">
      <c r="C1168" s="604" t="s">
        <v>1391</v>
      </c>
      <c r="D1168" s="604" t="s">
        <v>60</v>
      </c>
      <c r="E1168" s="671" t="s">
        <v>35</v>
      </c>
      <c r="F1168" s="313">
        <v>3</v>
      </c>
      <c r="G1168" s="39"/>
      <c r="H1168" s="39"/>
      <c r="I1168" s="40"/>
      <c r="M1168" s="311"/>
      <c r="N1168" s="311"/>
      <c r="O1168" s="312"/>
      <c r="P1168" s="313"/>
    </row>
    <row r="1169" spans="3:16" ht="13.5" customHeight="1">
      <c r="C1169" s="604" t="s">
        <v>1537</v>
      </c>
      <c r="D1169" s="604" t="s">
        <v>60</v>
      </c>
      <c r="E1169" s="671" t="s">
        <v>35</v>
      </c>
      <c r="F1169" s="313">
        <v>3</v>
      </c>
      <c r="G1169" s="39"/>
      <c r="H1169" s="39"/>
      <c r="I1169" s="40"/>
      <c r="M1169" s="311"/>
      <c r="N1169" s="311"/>
      <c r="O1169" s="312"/>
      <c r="P1169" s="313"/>
    </row>
    <row r="1170" spans="3:16" ht="13.5" customHeight="1">
      <c r="C1170" s="604" t="s">
        <v>104</v>
      </c>
      <c r="D1170" s="604" t="s">
        <v>60</v>
      </c>
      <c r="E1170" s="671" t="s">
        <v>40</v>
      </c>
      <c r="F1170" s="313">
        <v>3</v>
      </c>
      <c r="G1170" s="39"/>
      <c r="H1170" s="39"/>
      <c r="I1170" s="40"/>
      <c r="M1170" s="311"/>
      <c r="N1170" s="311"/>
      <c r="O1170" s="312"/>
      <c r="P1170" s="313"/>
    </row>
    <row r="1171" spans="3:16" ht="13.5" customHeight="1">
      <c r="C1171" s="604" t="s">
        <v>826</v>
      </c>
      <c r="D1171" s="604" t="s">
        <v>60</v>
      </c>
      <c r="E1171" s="671" t="s">
        <v>40</v>
      </c>
      <c r="F1171" s="313">
        <v>3</v>
      </c>
      <c r="G1171" s="39"/>
      <c r="H1171" s="39"/>
      <c r="I1171" s="40"/>
      <c r="M1171" s="311"/>
      <c r="N1171" s="311"/>
      <c r="O1171" s="312"/>
      <c r="P1171" s="313"/>
    </row>
    <row r="1172" spans="3:16" ht="13.5" customHeight="1">
      <c r="C1172" s="604" t="s">
        <v>1479</v>
      </c>
      <c r="D1172" s="604" t="s">
        <v>60</v>
      </c>
      <c r="E1172" s="671" t="s">
        <v>35</v>
      </c>
      <c r="F1172" s="313">
        <v>3</v>
      </c>
      <c r="G1172" s="39"/>
      <c r="H1172" s="39"/>
      <c r="I1172" s="40"/>
      <c r="M1172" s="311"/>
      <c r="N1172" s="311"/>
      <c r="O1172" s="312"/>
      <c r="P1172" s="313"/>
    </row>
    <row r="1173" spans="3:16" ht="13.5" customHeight="1">
      <c r="C1173" s="604" t="s">
        <v>152</v>
      </c>
      <c r="D1173" s="604" t="s">
        <v>60</v>
      </c>
      <c r="E1173" s="671" t="s">
        <v>35</v>
      </c>
      <c r="F1173" s="313">
        <v>3</v>
      </c>
      <c r="G1173" s="39"/>
      <c r="H1173" s="39"/>
      <c r="I1173" s="40"/>
      <c r="M1173" s="311"/>
      <c r="N1173" s="311"/>
      <c r="O1173" s="312"/>
      <c r="P1173" s="313"/>
    </row>
    <row r="1174" spans="3:16" ht="13.5" customHeight="1">
      <c r="C1174" s="604" t="s">
        <v>827</v>
      </c>
      <c r="D1174" s="604" t="s">
        <v>60</v>
      </c>
      <c r="E1174" s="671" t="s">
        <v>40</v>
      </c>
      <c r="F1174" s="313">
        <v>3</v>
      </c>
      <c r="G1174" s="39"/>
      <c r="H1174" s="39"/>
      <c r="I1174" s="40"/>
      <c r="M1174" s="311"/>
      <c r="N1174" s="311"/>
      <c r="O1174" s="312"/>
      <c r="P1174" s="313"/>
    </row>
    <row r="1175" spans="3:16" ht="13.5" customHeight="1">
      <c r="C1175" s="604" t="s">
        <v>89</v>
      </c>
      <c r="D1175" s="604" t="s">
        <v>60</v>
      </c>
      <c r="E1175" s="671" t="s">
        <v>35</v>
      </c>
      <c r="F1175" s="313">
        <v>3</v>
      </c>
      <c r="G1175" s="39"/>
      <c r="H1175" s="39"/>
      <c r="I1175" s="40"/>
      <c r="M1175" s="311"/>
      <c r="N1175" s="311"/>
      <c r="O1175" s="312"/>
      <c r="P1175" s="313"/>
    </row>
    <row r="1176" spans="3:16" ht="13.5" customHeight="1">
      <c r="C1176" s="604" t="s">
        <v>378</v>
      </c>
      <c r="D1176" s="604" t="s">
        <v>60</v>
      </c>
      <c r="E1176" s="671" t="s">
        <v>35</v>
      </c>
      <c r="F1176" s="313">
        <v>3</v>
      </c>
      <c r="G1176" s="39"/>
      <c r="H1176" s="39"/>
      <c r="I1176" s="40"/>
      <c r="M1176" s="311"/>
      <c r="N1176" s="311"/>
      <c r="O1176" s="312"/>
      <c r="P1176" s="313"/>
    </row>
    <row r="1177" spans="3:16" ht="13.5" customHeight="1">
      <c r="C1177" s="604" t="s">
        <v>1427</v>
      </c>
      <c r="D1177" s="604" t="s">
        <v>60</v>
      </c>
      <c r="E1177" s="671" t="s">
        <v>35</v>
      </c>
      <c r="F1177" s="313">
        <v>3</v>
      </c>
      <c r="G1177" s="39"/>
      <c r="H1177" s="39"/>
      <c r="I1177" s="40"/>
      <c r="M1177" s="311"/>
      <c r="N1177" s="311"/>
      <c r="O1177" s="312"/>
      <c r="P1177" s="313"/>
    </row>
    <row r="1178" spans="3:16" ht="13.5" customHeight="1">
      <c r="C1178" s="604" t="s">
        <v>111</v>
      </c>
      <c r="D1178" s="604" t="s">
        <v>60</v>
      </c>
      <c r="E1178" s="671" t="s">
        <v>40</v>
      </c>
      <c r="F1178" s="313">
        <v>3</v>
      </c>
      <c r="G1178" s="39"/>
      <c r="H1178" s="39"/>
      <c r="I1178" s="40"/>
      <c r="M1178" s="311"/>
      <c r="N1178" s="311"/>
      <c r="O1178" s="312"/>
      <c r="P1178" s="313"/>
    </row>
    <row r="1179" spans="3:16" ht="13.5" customHeight="1">
      <c r="C1179" s="605" t="s">
        <v>867</v>
      </c>
      <c r="D1179" s="604" t="s">
        <v>60</v>
      </c>
      <c r="E1179" s="672" t="s">
        <v>40</v>
      </c>
      <c r="F1179" s="313">
        <v>3</v>
      </c>
      <c r="G1179" s="39"/>
      <c r="H1179" s="39"/>
      <c r="I1179" s="40"/>
      <c r="M1179" s="311"/>
      <c r="N1179" s="311"/>
      <c r="O1179" s="312"/>
      <c r="P1179" s="313"/>
    </row>
    <row r="1180" spans="3:16" ht="13.5" customHeight="1">
      <c r="C1180" s="606" t="s">
        <v>1538</v>
      </c>
      <c r="D1180" s="604" t="s">
        <v>60</v>
      </c>
      <c r="E1180" s="673" t="s">
        <v>35</v>
      </c>
      <c r="F1180" s="313">
        <v>3</v>
      </c>
      <c r="G1180" s="39"/>
      <c r="H1180" s="39"/>
      <c r="I1180" s="40"/>
      <c r="M1180" s="311"/>
      <c r="N1180" s="311"/>
      <c r="O1180" s="312"/>
      <c r="P1180" s="313"/>
    </row>
    <row r="1181" spans="3:16" ht="13.5" customHeight="1">
      <c r="C1181" s="606" t="s">
        <v>1539</v>
      </c>
      <c r="D1181" s="604" t="s">
        <v>60</v>
      </c>
      <c r="E1181" s="673" t="s">
        <v>35</v>
      </c>
      <c r="F1181" s="313">
        <v>3</v>
      </c>
      <c r="G1181" s="39"/>
      <c r="H1181" s="39"/>
      <c r="I1181" s="40"/>
      <c r="M1181" s="311"/>
      <c r="N1181" s="311"/>
      <c r="O1181" s="312"/>
      <c r="P1181" s="313"/>
    </row>
    <row r="1182" spans="3:16" ht="13.5" customHeight="1">
      <c r="C1182" s="606" t="s">
        <v>1540</v>
      </c>
      <c r="D1182" s="604" t="s">
        <v>60</v>
      </c>
      <c r="E1182" s="673" t="s">
        <v>35</v>
      </c>
      <c r="F1182" s="313">
        <v>3</v>
      </c>
      <c r="G1182" s="39"/>
      <c r="H1182" s="39"/>
      <c r="I1182" s="40"/>
      <c r="M1182" s="311"/>
      <c r="N1182" s="311"/>
      <c r="O1182" s="312"/>
      <c r="P1182" s="313"/>
    </row>
    <row r="1183" spans="3:16" ht="13.5" customHeight="1">
      <c r="C1183" s="606" t="s">
        <v>1541</v>
      </c>
      <c r="D1183" s="604" t="s">
        <v>60</v>
      </c>
      <c r="E1183" s="673" t="s">
        <v>35</v>
      </c>
      <c r="F1183" s="313">
        <v>3</v>
      </c>
      <c r="G1183" s="39"/>
      <c r="H1183" s="39"/>
      <c r="I1183" s="40"/>
      <c r="M1183" s="311"/>
      <c r="N1183" s="311"/>
      <c r="O1183" s="312"/>
      <c r="P1183" s="313"/>
    </row>
    <row r="1184" spans="3:16" ht="13.5" customHeight="1">
      <c r="C1184" s="606" t="s">
        <v>1542</v>
      </c>
      <c r="D1184" s="604" t="s">
        <v>60</v>
      </c>
      <c r="E1184" s="673" t="s">
        <v>40</v>
      </c>
      <c r="F1184" s="313">
        <v>3</v>
      </c>
      <c r="G1184" s="39"/>
      <c r="H1184" s="39"/>
      <c r="I1184" s="40"/>
      <c r="M1184" s="311"/>
      <c r="N1184" s="311"/>
      <c r="O1184" s="312"/>
      <c r="P1184" s="313"/>
    </row>
    <row r="1185" spans="3:16" ht="13.5" customHeight="1">
      <c r="C1185" s="606" t="s">
        <v>1543</v>
      </c>
      <c r="D1185" s="604" t="s">
        <v>60</v>
      </c>
      <c r="E1185" s="673" t="s">
        <v>35</v>
      </c>
      <c r="F1185" s="313">
        <v>3</v>
      </c>
      <c r="G1185" s="39"/>
      <c r="H1185" s="39"/>
      <c r="I1185" s="40"/>
      <c r="M1185" s="311"/>
      <c r="N1185" s="311"/>
      <c r="O1185" s="312"/>
      <c r="P1185" s="313"/>
    </row>
    <row r="1186" spans="3:16" ht="13.5" customHeight="1">
      <c r="C1186" s="606" t="s">
        <v>1544</v>
      </c>
      <c r="D1186" s="604" t="s">
        <v>60</v>
      </c>
      <c r="E1186" s="673" t="s">
        <v>35</v>
      </c>
      <c r="F1186" s="313">
        <v>3</v>
      </c>
      <c r="G1186" s="39"/>
      <c r="H1186" s="39"/>
      <c r="I1186" s="40"/>
      <c r="M1186" s="311"/>
      <c r="N1186" s="311"/>
      <c r="O1186" s="312"/>
      <c r="P1186" s="313"/>
    </row>
    <row r="1187" spans="3:16" ht="13.5" customHeight="1">
      <c r="C1187" s="601" t="s">
        <v>829</v>
      </c>
      <c r="D1187" s="601" t="s">
        <v>67</v>
      </c>
      <c r="E1187" s="668" t="s">
        <v>35</v>
      </c>
      <c r="F1187" s="313">
        <v>3</v>
      </c>
      <c r="G1187" s="39"/>
      <c r="H1187" s="39"/>
      <c r="I1187" s="40"/>
      <c r="M1187" s="311"/>
      <c r="N1187" s="311"/>
      <c r="O1187" s="312"/>
      <c r="P1187" s="313"/>
    </row>
    <row r="1188" spans="3:16" ht="13.5" customHeight="1">
      <c r="C1188" s="601" t="s">
        <v>397</v>
      </c>
      <c r="D1188" s="601" t="s">
        <v>67</v>
      </c>
      <c r="E1188" s="668" t="s">
        <v>40</v>
      </c>
      <c r="F1188" s="313">
        <v>3</v>
      </c>
      <c r="G1188" s="39"/>
      <c r="H1188" s="39"/>
      <c r="I1188" s="40"/>
      <c r="M1188" s="311"/>
      <c r="N1188" s="311"/>
      <c r="O1188" s="312"/>
      <c r="P1188" s="313"/>
    </row>
    <row r="1189" spans="3:16" ht="13.5" customHeight="1">
      <c r="C1189" s="601" t="s">
        <v>830</v>
      </c>
      <c r="D1189" s="601" t="s">
        <v>67</v>
      </c>
      <c r="E1189" s="668" t="s">
        <v>35</v>
      </c>
      <c r="F1189" s="313">
        <v>3</v>
      </c>
      <c r="G1189" s="39"/>
      <c r="H1189" s="39"/>
      <c r="I1189" s="40"/>
      <c r="M1189" s="311"/>
      <c r="N1189" s="311"/>
      <c r="O1189" s="312"/>
      <c r="P1189" s="313"/>
    </row>
    <row r="1190" spans="3:16" ht="13.5" customHeight="1">
      <c r="C1190" s="601" t="s">
        <v>66</v>
      </c>
      <c r="D1190" s="601" t="s">
        <v>67</v>
      </c>
      <c r="E1190" s="668" t="s">
        <v>40</v>
      </c>
      <c r="F1190" s="313">
        <v>3</v>
      </c>
      <c r="G1190" s="39"/>
      <c r="H1190" s="39"/>
      <c r="I1190" s="40"/>
      <c r="M1190" s="311"/>
      <c r="N1190" s="311"/>
      <c r="O1190" s="312"/>
      <c r="P1190" s="313"/>
    </row>
    <row r="1191" spans="3:16" ht="13.5" customHeight="1">
      <c r="C1191" s="601" t="s">
        <v>102</v>
      </c>
      <c r="D1191" s="601" t="s">
        <v>67</v>
      </c>
      <c r="E1191" s="668" t="s">
        <v>40</v>
      </c>
      <c r="F1191" s="313">
        <v>3</v>
      </c>
      <c r="G1191" s="39"/>
      <c r="H1191" s="39"/>
      <c r="I1191" s="40"/>
      <c r="M1191" s="311"/>
      <c r="N1191" s="311"/>
      <c r="O1191" s="312"/>
      <c r="P1191" s="313"/>
    </row>
    <row r="1192" spans="3:16" ht="13.5" customHeight="1">
      <c r="C1192" s="601" t="s">
        <v>1545</v>
      </c>
      <c r="D1192" s="601" t="s">
        <v>67</v>
      </c>
      <c r="E1192" s="668" t="s">
        <v>40</v>
      </c>
      <c r="F1192" s="313">
        <v>3</v>
      </c>
      <c r="G1192" s="39"/>
      <c r="H1192" s="39"/>
      <c r="I1192" s="40"/>
      <c r="M1192" s="311"/>
      <c r="N1192" s="311"/>
      <c r="O1192" s="312"/>
      <c r="P1192" s="313"/>
    </row>
    <row r="1193" spans="3:16" ht="13.5" customHeight="1">
      <c r="C1193" s="601" t="s">
        <v>1546</v>
      </c>
      <c r="D1193" s="601" t="s">
        <v>67</v>
      </c>
      <c r="E1193" s="668" t="s">
        <v>35</v>
      </c>
      <c r="F1193" s="313">
        <v>3</v>
      </c>
      <c r="G1193" s="39"/>
      <c r="H1193" s="39"/>
      <c r="I1193" s="40"/>
      <c r="M1193" s="311"/>
      <c r="N1193" s="311"/>
      <c r="O1193" s="312"/>
      <c r="P1193" s="313"/>
    </row>
    <row r="1194" spans="3:16" ht="13.5" customHeight="1">
      <c r="C1194" s="601" t="s">
        <v>220</v>
      </c>
      <c r="D1194" s="601" t="s">
        <v>67</v>
      </c>
      <c r="E1194" s="668" t="s">
        <v>40</v>
      </c>
      <c r="F1194" s="313">
        <v>3</v>
      </c>
      <c r="G1194" s="39"/>
      <c r="H1194" s="39"/>
      <c r="I1194" s="40"/>
      <c r="M1194" s="311"/>
      <c r="N1194" s="311"/>
      <c r="O1194" s="312"/>
      <c r="P1194" s="313"/>
    </row>
    <row r="1195" spans="3:16" ht="13.5" customHeight="1">
      <c r="C1195" s="607" t="s">
        <v>831</v>
      </c>
      <c r="D1195" s="607" t="s">
        <v>42</v>
      </c>
      <c r="E1195" s="674" t="s">
        <v>35</v>
      </c>
      <c r="F1195" s="313">
        <v>3</v>
      </c>
      <c r="G1195" s="39"/>
      <c r="H1195" s="39"/>
      <c r="I1195" s="40"/>
      <c r="M1195" s="311"/>
      <c r="N1195" s="311"/>
      <c r="O1195" s="312"/>
      <c r="P1195" s="313"/>
    </row>
    <row r="1196" spans="3:16" ht="13.5" customHeight="1">
      <c r="C1196" s="607" t="s">
        <v>832</v>
      </c>
      <c r="D1196" s="607" t="s">
        <v>42</v>
      </c>
      <c r="E1196" s="674" t="s">
        <v>160</v>
      </c>
      <c r="F1196" s="313">
        <v>3</v>
      </c>
      <c r="G1196" s="39"/>
      <c r="H1196" s="39"/>
      <c r="I1196" s="40"/>
      <c r="M1196" s="311"/>
      <c r="N1196" s="311"/>
      <c r="O1196" s="312"/>
      <c r="P1196" s="313"/>
    </row>
    <row r="1197" spans="3:16" ht="13.5" customHeight="1">
      <c r="C1197" s="607" t="s">
        <v>118</v>
      </c>
      <c r="D1197" s="607" t="s">
        <v>42</v>
      </c>
      <c r="E1197" s="674" t="s">
        <v>1212</v>
      </c>
      <c r="F1197" s="313">
        <v>3</v>
      </c>
      <c r="G1197" s="39"/>
      <c r="H1197" s="39"/>
      <c r="I1197" s="40"/>
      <c r="M1197" s="311"/>
      <c r="N1197" s="311"/>
      <c r="O1197" s="312"/>
      <c r="P1197" s="313"/>
    </row>
    <row r="1198" spans="3:16" ht="13.5" customHeight="1">
      <c r="C1198" s="607" t="s">
        <v>53</v>
      </c>
      <c r="D1198" s="607" t="s">
        <v>42</v>
      </c>
      <c r="E1198" s="674" t="s">
        <v>35</v>
      </c>
      <c r="F1198" s="313">
        <v>3</v>
      </c>
      <c r="G1198" s="39"/>
      <c r="H1198" s="39"/>
      <c r="I1198" s="40"/>
      <c r="M1198" s="311"/>
      <c r="N1198" s="311"/>
      <c r="O1198" s="312"/>
      <c r="P1198" s="313"/>
    </row>
    <row r="1199" spans="3:16" ht="13.5" customHeight="1">
      <c r="C1199" s="607" t="s">
        <v>41</v>
      </c>
      <c r="D1199" s="607" t="s">
        <v>42</v>
      </c>
      <c r="E1199" s="674" t="s">
        <v>40</v>
      </c>
      <c r="F1199" s="313">
        <v>3</v>
      </c>
      <c r="G1199" s="39"/>
      <c r="H1199" s="39"/>
      <c r="I1199" s="40"/>
      <c r="M1199" s="311"/>
      <c r="N1199" s="311"/>
      <c r="O1199" s="312"/>
      <c r="P1199" s="313"/>
    </row>
    <row r="1200" spans="3:16" ht="13.5" customHeight="1">
      <c r="C1200" s="607" t="s">
        <v>225</v>
      </c>
      <c r="D1200" s="607" t="s">
        <v>42</v>
      </c>
      <c r="E1200" s="674" t="s">
        <v>40</v>
      </c>
      <c r="F1200" s="313">
        <v>3</v>
      </c>
      <c r="G1200" s="39"/>
      <c r="H1200" s="39"/>
      <c r="I1200" s="40"/>
      <c r="M1200" s="311"/>
      <c r="N1200" s="311"/>
      <c r="O1200" s="312"/>
      <c r="P1200" s="313"/>
    </row>
    <row r="1201" spans="3:16" ht="13.5" customHeight="1">
      <c r="C1201" s="607" t="s">
        <v>833</v>
      </c>
      <c r="D1201" s="607" t="s">
        <v>42</v>
      </c>
      <c r="E1201" s="674" t="s">
        <v>35</v>
      </c>
      <c r="F1201" s="313">
        <v>3</v>
      </c>
      <c r="G1201" s="39"/>
      <c r="H1201" s="39"/>
      <c r="I1201" s="40"/>
      <c r="M1201" s="311"/>
      <c r="N1201" s="311"/>
      <c r="O1201" s="312"/>
      <c r="P1201" s="313"/>
    </row>
    <row r="1202" spans="3:16" ht="13.5" customHeight="1">
      <c r="C1202" s="607" t="s">
        <v>358</v>
      </c>
      <c r="D1202" s="607" t="s">
        <v>42</v>
      </c>
      <c r="E1202" s="674" t="s">
        <v>35</v>
      </c>
      <c r="F1202" s="313">
        <v>3</v>
      </c>
      <c r="G1202" s="39"/>
      <c r="H1202" s="39"/>
      <c r="I1202" s="40"/>
      <c r="M1202" s="311"/>
      <c r="N1202" s="311"/>
      <c r="O1202" s="312"/>
      <c r="P1202" s="313"/>
    </row>
    <row r="1203" spans="3:16" ht="13.5" customHeight="1">
      <c r="C1203" s="607" t="s">
        <v>329</v>
      </c>
      <c r="D1203" s="607" t="s">
        <v>42</v>
      </c>
      <c r="E1203" s="674" t="s">
        <v>35</v>
      </c>
      <c r="F1203" s="313">
        <v>3</v>
      </c>
      <c r="G1203" s="39"/>
      <c r="H1203" s="39"/>
      <c r="I1203" s="40"/>
      <c r="M1203" s="311"/>
      <c r="N1203" s="311"/>
      <c r="O1203" s="312"/>
      <c r="P1203" s="313"/>
    </row>
    <row r="1204" spans="3:16" ht="13.5" customHeight="1">
      <c r="C1204" s="607" t="s">
        <v>834</v>
      </c>
      <c r="D1204" s="607" t="s">
        <v>42</v>
      </c>
      <c r="E1204" s="674" t="s">
        <v>35</v>
      </c>
      <c r="F1204" s="313">
        <v>3</v>
      </c>
      <c r="G1204" s="39"/>
      <c r="H1204" s="39"/>
      <c r="I1204" s="40"/>
      <c r="M1204" s="311"/>
      <c r="N1204" s="311"/>
      <c r="O1204" s="312"/>
      <c r="P1204" s="313"/>
    </row>
    <row r="1205" spans="3:16" ht="13.5" customHeight="1">
      <c r="C1205" s="607" t="s">
        <v>148</v>
      </c>
      <c r="D1205" s="607" t="s">
        <v>42</v>
      </c>
      <c r="E1205" s="674" t="s">
        <v>35</v>
      </c>
      <c r="F1205" s="313">
        <v>3</v>
      </c>
      <c r="G1205" s="39"/>
      <c r="H1205" s="39"/>
      <c r="I1205" s="40"/>
      <c r="M1205" s="311"/>
      <c r="N1205" s="311"/>
      <c r="O1205" s="312"/>
      <c r="P1205" s="313"/>
    </row>
    <row r="1206" spans="3:16" ht="13.5" customHeight="1">
      <c r="C1206" s="607" t="s">
        <v>120</v>
      </c>
      <c r="D1206" s="607" t="s">
        <v>42</v>
      </c>
      <c r="E1206" s="674" t="s">
        <v>35</v>
      </c>
      <c r="F1206" s="313">
        <v>3</v>
      </c>
      <c r="G1206" s="39"/>
      <c r="H1206" s="39"/>
      <c r="I1206" s="40"/>
      <c r="M1206" s="311"/>
      <c r="N1206" s="311"/>
      <c r="O1206" s="312"/>
      <c r="P1206" s="313"/>
    </row>
    <row r="1207" spans="3:16" ht="13.5" customHeight="1">
      <c r="C1207" s="607" t="s">
        <v>835</v>
      </c>
      <c r="D1207" s="607" t="s">
        <v>42</v>
      </c>
      <c r="E1207" s="674" t="s">
        <v>35</v>
      </c>
      <c r="F1207" s="313">
        <v>3</v>
      </c>
      <c r="G1207" s="39"/>
      <c r="H1207" s="39"/>
      <c r="I1207" s="40"/>
      <c r="M1207" s="311"/>
      <c r="N1207" s="311"/>
      <c r="O1207" s="312"/>
      <c r="P1207" s="313"/>
    </row>
    <row r="1208" spans="3:16" ht="13.5" customHeight="1">
      <c r="C1208" s="607" t="s">
        <v>1065</v>
      </c>
      <c r="D1208" s="607" t="s">
        <v>42</v>
      </c>
      <c r="E1208" s="674" t="s">
        <v>35</v>
      </c>
      <c r="F1208" s="313">
        <v>3</v>
      </c>
      <c r="G1208" s="39"/>
      <c r="H1208" s="39"/>
      <c r="I1208" s="40"/>
      <c r="M1208" s="311"/>
      <c r="N1208" s="311"/>
      <c r="O1208" s="312"/>
      <c r="P1208" s="313"/>
    </row>
    <row r="1209" spans="3:16" ht="13.5" customHeight="1">
      <c r="C1209" s="607" t="s">
        <v>212</v>
      </c>
      <c r="D1209" s="607" t="s">
        <v>42</v>
      </c>
      <c r="E1209" s="674" t="s">
        <v>40</v>
      </c>
      <c r="F1209" s="313">
        <v>3</v>
      </c>
      <c r="G1209" s="39"/>
      <c r="H1209" s="39"/>
      <c r="I1209" s="40"/>
      <c r="M1209" s="311"/>
      <c r="N1209" s="311"/>
      <c r="O1209" s="312"/>
      <c r="P1209" s="313"/>
    </row>
    <row r="1210" spans="3:16" ht="13.5" customHeight="1">
      <c r="C1210" s="608" t="s">
        <v>836</v>
      </c>
      <c r="D1210" s="607" t="s">
        <v>42</v>
      </c>
      <c r="E1210" s="675" t="s">
        <v>35</v>
      </c>
      <c r="F1210" s="313">
        <v>3</v>
      </c>
      <c r="G1210" s="39"/>
      <c r="H1210" s="39"/>
      <c r="I1210" s="40"/>
      <c r="M1210" s="311"/>
      <c r="N1210" s="311"/>
      <c r="O1210" s="312"/>
      <c r="P1210" s="313"/>
    </row>
    <row r="1211" spans="3:16" ht="13.5" customHeight="1">
      <c r="C1211" s="609" t="s">
        <v>1693</v>
      </c>
      <c r="D1211" s="607" t="s">
        <v>42</v>
      </c>
      <c r="E1211" s="676" t="s">
        <v>37</v>
      </c>
      <c r="F1211" s="313">
        <v>3</v>
      </c>
      <c r="G1211" s="39"/>
      <c r="H1211" s="39"/>
      <c r="I1211" s="40"/>
      <c r="M1211" s="311"/>
      <c r="N1211" s="311"/>
      <c r="O1211" s="312"/>
      <c r="P1211" s="313"/>
    </row>
    <row r="1212" spans="3:16" ht="13.5" customHeight="1">
      <c r="C1212" s="609" t="s">
        <v>1547</v>
      </c>
      <c r="D1212" s="607" t="s">
        <v>42</v>
      </c>
      <c r="E1212" s="676" t="s">
        <v>37</v>
      </c>
      <c r="F1212" s="313">
        <v>3</v>
      </c>
      <c r="G1212" s="39"/>
      <c r="H1212" s="39"/>
      <c r="I1212" s="40"/>
      <c r="M1212" s="311"/>
      <c r="N1212" s="311"/>
      <c r="O1212" s="312"/>
      <c r="P1212" s="313"/>
    </row>
    <row r="1213" spans="3:16" ht="13.5" customHeight="1">
      <c r="C1213" s="601" t="s">
        <v>233</v>
      </c>
      <c r="D1213" s="601" t="s">
        <v>1321</v>
      </c>
      <c r="E1213" s="668" t="s">
        <v>35</v>
      </c>
      <c r="F1213" s="313">
        <v>3</v>
      </c>
      <c r="G1213" s="39"/>
      <c r="H1213" s="39"/>
      <c r="I1213" s="40"/>
      <c r="M1213" s="311"/>
      <c r="N1213" s="311"/>
      <c r="O1213" s="312"/>
      <c r="P1213" s="313"/>
    </row>
    <row r="1214" spans="3:16" ht="13.5" customHeight="1">
      <c r="C1214" s="601" t="s">
        <v>115</v>
      </c>
      <c r="D1214" s="601" t="s">
        <v>1321</v>
      </c>
      <c r="E1214" s="668" t="s">
        <v>40</v>
      </c>
      <c r="F1214" s="313">
        <v>3</v>
      </c>
      <c r="G1214" s="39"/>
      <c r="H1214" s="39"/>
      <c r="I1214" s="40"/>
      <c r="M1214" s="311"/>
      <c r="N1214" s="311"/>
      <c r="O1214" s="312"/>
      <c r="P1214" s="313"/>
    </row>
    <row r="1215" spans="3:16" ht="13.5" customHeight="1">
      <c r="C1215" s="601" t="s">
        <v>1483</v>
      </c>
      <c r="D1215" s="601" t="s">
        <v>1321</v>
      </c>
      <c r="E1215" s="668" t="s">
        <v>35</v>
      </c>
      <c r="F1215" s="313">
        <v>3</v>
      </c>
      <c r="G1215" s="39"/>
      <c r="H1215" s="39"/>
      <c r="I1215" s="40"/>
      <c r="M1215" s="311"/>
      <c r="N1215" s="311"/>
      <c r="O1215" s="312"/>
      <c r="P1215" s="313"/>
    </row>
    <row r="1216" spans="3:16" ht="13.5" customHeight="1">
      <c r="C1216" s="601" t="s">
        <v>98</v>
      </c>
      <c r="D1216" s="601" t="s">
        <v>1321</v>
      </c>
      <c r="E1216" s="668" t="s">
        <v>35</v>
      </c>
      <c r="F1216" s="313">
        <v>3</v>
      </c>
      <c r="G1216" s="39"/>
      <c r="H1216" s="39"/>
      <c r="I1216" s="40"/>
      <c r="M1216" s="311"/>
      <c r="N1216" s="311"/>
      <c r="O1216" s="312"/>
      <c r="P1216" s="313"/>
    </row>
    <row r="1217" spans="3:16" ht="13.5" customHeight="1">
      <c r="C1217" s="601" t="s">
        <v>837</v>
      </c>
      <c r="D1217" s="601" t="s">
        <v>1321</v>
      </c>
      <c r="E1217" s="668" t="s">
        <v>35</v>
      </c>
      <c r="F1217" s="313">
        <v>3</v>
      </c>
      <c r="G1217" s="39"/>
      <c r="H1217" s="39"/>
      <c r="I1217" s="40"/>
      <c r="M1217" s="311"/>
      <c r="N1217" s="311"/>
      <c r="O1217" s="312"/>
      <c r="P1217" s="313"/>
    </row>
    <row r="1218" spans="3:16" ht="13.5" customHeight="1">
      <c r="C1218" s="601" t="s">
        <v>355</v>
      </c>
      <c r="D1218" s="601" t="s">
        <v>1321</v>
      </c>
      <c r="E1218" s="668" t="s">
        <v>40</v>
      </c>
      <c r="F1218" s="313">
        <v>3</v>
      </c>
      <c r="G1218" s="39"/>
      <c r="H1218" s="39"/>
      <c r="I1218" s="40"/>
      <c r="M1218" s="311"/>
      <c r="N1218" s="311"/>
      <c r="O1218" s="312"/>
      <c r="P1218" s="313"/>
    </row>
    <row r="1219" spans="3:16" ht="13.5" customHeight="1">
      <c r="C1219" s="601" t="s">
        <v>1548</v>
      </c>
      <c r="D1219" s="601" t="s">
        <v>1321</v>
      </c>
      <c r="E1219" s="668" t="s">
        <v>35</v>
      </c>
      <c r="F1219" s="313">
        <v>3</v>
      </c>
      <c r="G1219" s="39"/>
      <c r="H1219" s="39"/>
      <c r="I1219" s="40"/>
      <c r="M1219" s="311"/>
      <c r="N1219" s="311"/>
      <c r="O1219" s="312"/>
      <c r="P1219" s="313"/>
    </row>
    <row r="1220" spans="3:16" ht="13.5" customHeight="1">
      <c r="C1220" s="601" t="s">
        <v>838</v>
      </c>
      <c r="D1220" s="601" t="s">
        <v>1321</v>
      </c>
      <c r="E1220" s="668" t="s">
        <v>35</v>
      </c>
      <c r="F1220" s="313">
        <v>3</v>
      </c>
      <c r="G1220" s="39"/>
      <c r="H1220" s="39"/>
      <c r="I1220" s="40"/>
      <c r="M1220" s="311"/>
      <c r="N1220" s="311"/>
      <c r="O1220" s="312"/>
      <c r="P1220" s="313"/>
    </row>
    <row r="1221" spans="3:16" ht="13.5" customHeight="1">
      <c r="C1221" s="601" t="s">
        <v>45</v>
      </c>
      <c r="D1221" s="601" t="s">
        <v>1321</v>
      </c>
      <c r="E1221" s="668" t="s">
        <v>35</v>
      </c>
      <c r="F1221" s="313">
        <v>3</v>
      </c>
      <c r="G1221" s="39"/>
      <c r="H1221" s="39"/>
      <c r="I1221" s="40"/>
      <c r="M1221" s="311"/>
      <c r="N1221" s="311"/>
      <c r="O1221" s="312"/>
      <c r="P1221" s="313"/>
    </row>
    <row r="1222" spans="3:16" ht="13.5" customHeight="1">
      <c r="C1222" s="601" t="s">
        <v>839</v>
      </c>
      <c r="D1222" s="601" t="s">
        <v>1321</v>
      </c>
      <c r="E1222" s="668" t="s">
        <v>35</v>
      </c>
      <c r="F1222" s="313">
        <v>3</v>
      </c>
      <c r="G1222" s="39"/>
      <c r="H1222" s="39"/>
      <c r="I1222" s="40"/>
      <c r="M1222" s="311"/>
      <c r="N1222" s="311"/>
      <c r="O1222" s="312"/>
      <c r="P1222" s="313"/>
    </row>
    <row r="1223" spans="3:16" ht="13.5" customHeight="1">
      <c r="C1223" s="601" t="s">
        <v>842</v>
      </c>
      <c r="D1223" s="601" t="s">
        <v>1321</v>
      </c>
      <c r="E1223" s="668" t="s">
        <v>35</v>
      </c>
      <c r="F1223" s="313">
        <v>3</v>
      </c>
      <c r="G1223" s="39"/>
      <c r="H1223" s="39"/>
      <c r="I1223" s="40"/>
      <c r="M1223" s="311"/>
      <c r="N1223" s="311"/>
      <c r="O1223" s="312"/>
      <c r="P1223" s="313"/>
    </row>
    <row r="1224" spans="3:16" ht="13.5" customHeight="1">
      <c r="C1224" s="602" t="s">
        <v>865</v>
      </c>
      <c r="D1224" s="602" t="s">
        <v>1321</v>
      </c>
      <c r="E1224" s="669" t="s">
        <v>40</v>
      </c>
      <c r="F1224" s="313">
        <v>3</v>
      </c>
      <c r="G1224" s="39"/>
      <c r="H1224" s="39"/>
      <c r="I1224" s="40"/>
      <c r="M1224" s="311"/>
      <c r="N1224" s="311"/>
      <c r="O1224" s="312"/>
      <c r="P1224" s="313"/>
    </row>
    <row r="1225" spans="3:16" ht="13.5" customHeight="1">
      <c r="C1225" s="610" t="s">
        <v>866</v>
      </c>
      <c r="D1225" s="610" t="s">
        <v>1321</v>
      </c>
      <c r="E1225" s="677" t="s">
        <v>40</v>
      </c>
      <c r="F1225" s="313">
        <v>3</v>
      </c>
      <c r="G1225" s="39"/>
      <c r="H1225" s="39"/>
      <c r="I1225" s="40"/>
      <c r="M1225" s="311"/>
      <c r="N1225" s="311"/>
      <c r="O1225" s="312"/>
      <c r="P1225" s="313"/>
    </row>
    <row r="1226" spans="3:16" ht="13.5" customHeight="1">
      <c r="C1226" s="610" t="s">
        <v>1424</v>
      </c>
      <c r="D1226" s="610" t="s">
        <v>1321</v>
      </c>
      <c r="E1226" s="677" t="s">
        <v>40</v>
      </c>
      <c r="F1226" s="313">
        <v>3</v>
      </c>
      <c r="G1226" s="39"/>
      <c r="H1226" s="39"/>
      <c r="I1226" s="40"/>
      <c r="M1226" s="311"/>
      <c r="N1226" s="311"/>
      <c r="O1226" s="312"/>
      <c r="P1226" s="313"/>
    </row>
    <row r="1227" spans="3:16" ht="13.5" customHeight="1">
      <c r="C1227" s="604" t="s">
        <v>843</v>
      </c>
      <c r="D1227" s="604" t="s">
        <v>73</v>
      </c>
      <c r="E1227" s="671" t="s">
        <v>35</v>
      </c>
      <c r="F1227" s="313">
        <v>3</v>
      </c>
      <c r="G1227" s="39"/>
      <c r="H1227" s="39"/>
      <c r="I1227" s="40"/>
      <c r="M1227" s="311"/>
      <c r="N1227" s="311"/>
      <c r="O1227" s="312"/>
      <c r="P1227" s="313"/>
    </row>
    <row r="1228" spans="3:16" ht="13.5" customHeight="1">
      <c r="C1228" s="604" t="s">
        <v>844</v>
      </c>
      <c r="D1228" s="604" t="s">
        <v>73</v>
      </c>
      <c r="E1228" s="671" t="s">
        <v>40</v>
      </c>
      <c r="F1228" s="313">
        <v>3</v>
      </c>
      <c r="G1228" s="39"/>
      <c r="H1228" s="39"/>
      <c r="I1228" s="40"/>
      <c r="M1228" s="311"/>
      <c r="N1228" s="311"/>
      <c r="O1228" s="312"/>
      <c r="P1228" s="313"/>
    </row>
    <row r="1229" spans="3:16" ht="13.5" customHeight="1">
      <c r="C1229" s="604" t="s">
        <v>845</v>
      </c>
      <c r="D1229" s="604" t="s">
        <v>73</v>
      </c>
      <c r="E1229" s="671" t="s">
        <v>40</v>
      </c>
      <c r="F1229" s="313">
        <v>3</v>
      </c>
      <c r="G1229" s="39"/>
      <c r="H1229" s="39"/>
      <c r="I1229" s="40"/>
      <c r="M1229" s="311"/>
      <c r="N1229" s="311"/>
      <c r="O1229" s="312"/>
      <c r="P1229" s="313"/>
    </row>
    <row r="1230" spans="3:16" ht="13.5" customHeight="1">
      <c r="C1230" s="604" t="s">
        <v>846</v>
      </c>
      <c r="D1230" s="604" t="s">
        <v>73</v>
      </c>
      <c r="E1230" s="671" t="s">
        <v>40</v>
      </c>
      <c r="F1230" s="313">
        <v>3</v>
      </c>
      <c r="G1230" s="39"/>
      <c r="H1230" s="39"/>
      <c r="I1230" s="40"/>
      <c r="M1230" s="311"/>
      <c r="N1230" s="311"/>
      <c r="O1230" s="312"/>
      <c r="P1230" s="313"/>
    </row>
    <row r="1231" spans="3:16" ht="13.5" customHeight="1">
      <c r="C1231" s="604" t="s">
        <v>847</v>
      </c>
      <c r="D1231" s="604" t="s">
        <v>73</v>
      </c>
      <c r="E1231" s="671" t="s">
        <v>40</v>
      </c>
      <c r="F1231" s="313">
        <v>3</v>
      </c>
      <c r="G1231" s="39"/>
      <c r="H1231" s="39"/>
      <c r="I1231" s="40"/>
      <c r="M1231" s="311"/>
      <c r="N1231" s="311"/>
      <c r="O1231" s="312"/>
      <c r="P1231" s="313"/>
    </row>
    <row r="1232" spans="3:16" ht="13.5" customHeight="1">
      <c r="C1232" s="604" t="s">
        <v>1423</v>
      </c>
      <c r="D1232" s="604" t="s">
        <v>73</v>
      </c>
      <c r="E1232" s="671" t="s">
        <v>40</v>
      </c>
      <c r="F1232" s="313">
        <v>3</v>
      </c>
      <c r="G1232" s="39"/>
      <c r="H1232" s="39"/>
      <c r="I1232" s="40"/>
      <c r="M1232" s="311"/>
      <c r="N1232" s="311"/>
      <c r="O1232" s="312"/>
      <c r="P1232" s="313"/>
    </row>
    <row r="1233" spans="3:16" ht="13.5" customHeight="1">
      <c r="C1233" s="604" t="s">
        <v>849</v>
      </c>
      <c r="D1233" s="604" t="s">
        <v>73</v>
      </c>
      <c r="E1233" s="671" t="s">
        <v>35</v>
      </c>
      <c r="F1233" s="313">
        <v>3</v>
      </c>
      <c r="G1233" s="39"/>
      <c r="H1233" s="39"/>
      <c r="I1233" s="40"/>
      <c r="M1233" s="311"/>
      <c r="N1233" s="311"/>
      <c r="O1233" s="312"/>
      <c r="P1233" s="313"/>
    </row>
    <row r="1234" spans="3:16" ht="13.5" customHeight="1">
      <c r="C1234" s="604" t="s">
        <v>848</v>
      </c>
      <c r="D1234" s="604" t="s">
        <v>73</v>
      </c>
      <c r="E1234" s="671" t="s">
        <v>40</v>
      </c>
      <c r="F1234" s="313">
        <v>3</v>
      </c>
      <c r="G1234" s="39"/>
      <c r="H1234" s="39"/>
      <c r="I1234" s="40"/>
      <c r="M1234" s="311"/>
      <c r="N1234" s="311"/>
      <c r="O1234" s="312"/>
      <c r="P1234" s="313"/>
    </row>
    <row r="1235" spans="3:16" ht="13.5" customHeight="1">
      <c r="C1235" s="604" t="s">
        <v>72</v>
      </c>
      <c r="D1235" s="604" t="s">
        <v>60</v>
      </c>
      <c r="E1235" s="671" t="s">
        <v>35</v>
      </c>
      <c r="F1235" s="313">
        <v>3</v>
      </c>
      <c r="G1235" s="39"/>
      <c r="H1235" s="39"/>
      <c r="I1235" s="40"/>
      <c r="M1235" s="311"/>
      <c r="N1235" s="311"/>
      <c r="O1235" s="312"/>
      <c r="P1235" s="313"/>
    </row>
    <row r="1236" spans="3:16" ht="13.5" customHeight="1">
      <c r="C1236" s="604" t="s">
        <v>850</v>
      </c>
      <c r="D1236" s="604" t="s">
        <v>73</v>
      </c>
      <c r="E1236" s="671" t="s">
        <v>35</v>
      </c>
      <c r="F1236" s="313">
        <v>3</v>
      </c>
      <c r="G1236" s="39"/>
      <c r="H1236" s="39"/>
      <c r="I1236" s="40"/>
      <c r="M1236" s="311"/>
      <c r="N1236" s="311"/>
      <c r="O1236" s="312"/>
      <c r="P1236" s="313"/>
    </row>
    <row r="1237" spans="3:16" ht="13.5" customHeight="1">
      <c r="C1237" s="605" t="s">
        <v>851</v>
      </c>
      <c r="D1237" s="604" t="s">
        <v>73</v>
      </c>
      <c r="E1237" s="672" t="s">
        <v>35</v>
      </c>
      <c r="F1237" s="313">
        <v>3</v>
      </c>
      <c r="G1237" s="39"/>
      <c r="H1237" s="39"/>
      <c r="I1237" s="40"/>
      <c r="M1237" s="311"/>
      <c r="N1237" s="311"/>
      <c r="O1237" s="312"/>
      <c r="P1237" s="313"/>
    </row>
    <row r="1238" spans="3:16" ht="13.5" customHeight="1">
      <c r="C1238" s="606" t="s">
        <v>1549</v>
      </c>
      <c r="D1238" s="604" t="s">
        <v>73</v>
      </c>
      <c r="E1238" s="673" t="s">
        <v>40</v>
      </c>
      <c r="F1238" s="313">
        <v>3</v>
      </c>
      <c r="G1238" s="39"/>
      <c r="H1238" s="39"/>
      <c r="I1238" s="40"/>
      <c r="M1238" s="311"/>
      <c r="N1238" s="311"/>
      <c r="O1238" s="312"/>
      <c r="P1238" s="313"/>
    </row>
    <row r="1239" spans="3:16" ht="13.5" customHeight="1">
      <c r="C1239" s="606" t="s">
        <v>1550</v>
      </c>
      <c r="D1239" s="604" t="s">
        <v>73</v>
      </c>
      <c r="E1239" s="673" t="s">
        <v>35</v>
      </c>
      <c r="F1239" s="313">
        <v>3</v>
      </c>
      <c r="G1239" s="39"/>
      <c r="H1239" s="39"/>
      <c r="I1239" s="40"/>
      <c r="M1239" s="311"/>
      <c r="N1239" s="311"/>
      <c r="O1239" s="312"/>
      <c r="P1239" s="313"/>
    </row>
    <row r="1240" spans="3:16" ht="13.5" customHeight="1">
      <c r="C1240" s="606" t="s">
        <v>841</v>
      </c>
      <c r="D1240" s="604" t="s">
        <v>73</v>
      </c>
      <c r="E1240" s="673" t="s">
        <v>40</v>
      </c>
      <c r="F1240" s="313">
        <v>3</v>
      </c>
      <c r="G1240" s="39"/>
      <c r="H1240" s="39"/>
      <c r="I1240" s="40"/>
      <c r="M1240" s="311"/>
      <c r="N1240" s="311"/>
      <c r="O1240" s="312"/>
      <c r="P1240" s="313"/>
    </row>
    <row r="1241" spans="3:16" ht="13.5" customHeight="1">
      <c r="C1241" s="601" t="s">
        <v>1422</v>
      </c>
      <c r="D1241" s="601" t="s">
        <v>1325</v>
      </c>
      <c r="E1241" s="668" t="s">
        <v>35</v>
      </c>
      <c r="F1241" s="313">
        <v>3</v>
      </c>
      <c r="G1241" s="39"/>
      <c r="H1241" s="39"/>
      <c r="I1241" s="40"/>
      <c r="M1241" s="311"/>
      <c r="N1241" s="311"/>
      <c r="O1241" s="312"/>
      <c r="P1241" s="313"/>
    </row>
    <row r="1242" spans="3:16" ht="13.5" customHeight="1">
      <c r="C1242" s="601" t="s">
        <v>852</v>
      </c>
      <c r="D1242" s="601" t="s">
        <v>1325</v>
      </c>
      <c r="E1242" s="668" t="s">
        <v>35</v>
      </c>
      <c r="F1242" s="313">
        <v>3</v>
      </c>
      <c r="G1242" s="39"/>
      <c r="H1242" s="39"/>
      <c r="I1242" s="40"/>
      <c r="M1242" s="311"/>
      <c r="N1242" s="311"/>
      <c r="O1242" s="312"/>
      <c r="P1242" s="313"/>
    </row>
    <row r="1243" spans="3:16" ht="13.5" customHeight="1">
      <c r="C1243" s="601" t="s">
        <v>113</v>
      </c>
      <c r="D1243" s="601" t="s">
        <v>1325</v>
      </c>
      <c r="E1243" s="668" t="s">
        <v>35</v>
      </c>
      <c r="F1243" s="313">
        <v>3</v>
      </c>
      <c r="G1243" s="39"/>
      <c r="H1243" s="39"/>
      <c r="I1243" s="40"/>
      <c r="M1243" s="311"/>
      <c r="N1243" s="311"/>
      <c r="O1243" s="312"/>
      <c r="P1243" s="313"/>
    </row>
    <row r="1244" spans="3:16" ht="13.5" customHeight="1">
      <c r="C1244" s="601" t="s">
        <v>123</v>
      </c>
      <c r="D1244" s="601" t="s">
        <v>1325</v>
      </c>
      <c r="E1244" s="668" t="s">
        <v>35</v>
      </c>
      <c r="F1244" s="313">
        <v>3</v>
      </c>
      <c r="G1244" s="39"/>
      <c r="H1244" s="39"/>
      <c r="I1244" s="40"/>
      <c r="M1244" s="311"/>
      <c r="N1244" s="311"/>
      <c r="O1244" s="312"/>
      <c r="P1244" s="313"/>
    </row>
    <row r="1245" spans="3:16" ht="13.5" customHeight="1">
      <c r="C1245" s="601" t="s">
        <v>853</v>
      </c>
      <c r="D1245" s="601" t="s">
        <v>1325</v>
      </c>
      <c r="E1245" s="668" t="s">
        <v>35</v>
      </c>
      <c r="F1245" s="313">
        <v>3</v>
      </c>
      <c r="G1245" s="39"/>
      <c r="H1245" s="39"/>
      <c r="I1245" s="40"/>
      <c r="M1245" s="311"/>
      <c r="N1245" s="311"/>
      <c r="O1245" s="312"/>
      <c r="P1245" s="313"/>
    </row>
    <row r="1246" spans="3:16" ht="13.5" customHeight="1">
      <c r="C1246" s="601" t="s">
        <v>351</v>
      </c>
      <c r="D1246" s="601" t="s">
        <v>1325</v>
      </c>
      <c r="E1246" s="668" t="s">
        <v>40</v>
      </c>
      <c r="F1246" s="313">
        <v>3</v>
      </c>
      <c r="G1246" s="39"/>
      <c r="H1246" s="39"/>
      <c r="I1246" s="40"/>
      <c r="M1246" s="311"/>
      <c r="N1246" s="311"/>
      <c r="O1246" s="312"/>
      <c r="P1246" s="313"/>
    </row>
    <row r="1247" spans="3:16" ht="13.5" customHeight="1">
      <c r="C1247" s="601" t="s">
        <v>80</v>
      </c>
      <c r="D1247" s="601" t="s">
        <v>1325</v>
      </c>
      <c r="E1247" s="668" t="s">
        <v>40</v>
      </c>
      <c r="F1247" s="313">
        <v>3</v>
      </c>
      <c r="G1247" s="39"/>
      <c r="H1247" s="39"/>
      <c r="I1247" s="40"/>
      <c r="M1247" s="311"/>
      <c r="N1247" s="311"/>
      <c r="O1247" s="312"/>
      <c r="P1247" s="313"/>
    </row>
    <row r="1248" spans="3:16" ht="13.5" customHeight="1">
      <c r="C1248" s="601" t="s">
        <v>854</v>
      </c>
      <c r="D1248" s="601" t="s">
        <v>1325</v>
      </c>
      <c r="E1248" s="668" t="s">
        <v>40</v>
      </c>
      <c r="F1248" s="313">
        <v>3</v>
      </c>
      <c r="G1248" s="39"/>
      <c r="H1248" s="39"/>
      <c r="I1248" s="40"/>
      <c r="M1248" s="311"/>
      <c r="N1248" s="311"/>
      <c r="O1248" s="312"/>
      <c r="P1248" s="313"/>
    </row>
    <row r="1249" spans="3:16" ht="13.5" customHeight="1">
      <c r="C1249" s="601" t="s">
        <v>1551</v>
      </c>
      <c r="D1249" s="601" t="s">
        <v>1325</v>
      </c>
      <c r="E1249" s="668" t="s">
        <v>35</v>
      </c>
      <c r="F1249" s="313">
        <v>3</v>
      </c>
      <c r="G1249" s="39"/>
      <c r="H1249" s="39"/>
      <c r="I1249" s="40"/>
      <c r="M1249" s="311"/>
      <c r="N1249" s="311"/>
      <c r="O1249" s="312"/>
      <c r="P1249" s="313"/>
    </row>
    <row r="1250" spans="3:16" ht="13.5" customHeight="1">
      <c r="C1250" s="601" t="s">
        <v>1421</v>
      </c>
      <c r="D1250" s="601" t="s">
        <v>1325</v>
      </c>
      <c r="E1250" s="668" t="s">
        <v>40</v>
      </c>
      <c r="F1250" s="313">
        <v>3</v>
      </c>
      <c r="G1250" s="39"/>
      <c r="H1250" s="39"/>
      <c r="I1250" s="40"/>
      <c r="M1250" s="311"/>
      <c r="N1250" s="311"/>
      <c r="O1250" s="312"/>
      <c r="P1250" s="313"/>
    </row>
    <row r="1251" spans="3:16" ht="13.5" customHeight="1">
      <c r="C1251" s="601" t="s">
        <v>855</v>
      </c>
      <c r="D1251" s="601" t="s">
        <v>1325</v>
      </c>
      <c r="E1251" s="668" t="s">
        <v>35</v>
      </c>
      <c r="F1251" s="313">
        <v>3</v>
      </c>
      <c r="G1251" s="39"/>
      <c r="H1251" s="39"/>
      <c r="I1251" s="40"/>
      <c r="M1251" s="311"/>
      <c r="N1251" s="311"/>
      <c r="O1251" s="312"/>
      <c r="P1251" s="313"/>
    </row>
    <row r="1252" spans="3:16" ht="13.5" customHeight="1">
      <c r="C1252" s="601" t="s">
        <v>856</v>
      </c>
      <c r="D1252" s="601" t="s">
        <v>1325</v>
      </c>
      <c r="E1252" s="668" t="s">
        <v>35</v>
      </c>
      <c r="F1252" s="313">
        <v>3</v>
      </c>
      <c r="G1252" s="39"/>
      <c r="H1252" s="39"/>
      <c r="I1252" s="40"/>
      <c r="M1252" s="311"/>
      <c r="N1252" s="311"/>
      <c r="O1252" s="312"/>
      <c r="P1252" s="313"/>
    </row>
    <row r="1253" spans="3:16" ht="13.5" customHeight="1">
      <c r="C1253" s="601" t="s">
        <v>132</v>
      </c>
      <c r="D1253" s="601" t="s">
        <v>1325</v>
      </c>
      <c r="E1253" s="668" t="s">
        <v>40</v>
      </c>
      <c r="F1253" s="313">
        <v>3</v>
      </c>
      <c r="G1253" s="39"/>
      <c r="H1253" s="39"/>
      <c r="I1253" s="40"/>
      <c r="M1253" s="311"/>
      <c r="N1253" s="311"/>
      <c r="O1253" s="312"/>
      <c r="P1253" s="313"/>
    </row>
    <row r="1254" spans="3:16" ht="13.5" customHeight="1">
      <c r="C1254" s="604" t="s">
        <v>857</v>
      </c>
      <c r="D1254" s="604" t="s">
        <v>1452</v>
      </c>
      <c r="E1254" s="671" t="s">
        <v>35</v>
      </c>
      <c r="F1254" s="313">
        <v>3</v>
      </c>
      <c r="G1254" s="39"/>
      <c r="H1254" s="39"/>
      <c r="I1254" s="40"/>
      <c r="M1254" s="311"/>
      <c r="N1254" s="311"/>
      <c r="O1254" s="312"/>
      <c r="P1254" s="313"/>
    </row>
    <row r="1255" spans="3:16" ht="13.5" customHeight="1">
      <c r="C1255" s="604" t="s">
        <v>858</v>
      </c>
      <c r="D1255" s="604" t="s">
        <v>1452</v>
      </c>
      <c r="E1255" s="671" t="s">
        <v>40</v>
      </c>
      <c r="F1255" s="313">
        <v>3</v>
      </c>
      <c r="G1255" s="39"/>
      <c r="H1255" s="39"/>
      <c r="I1255" s="40"/>
      <c r="M1255" s="311"/>
      <c r="N1255" s="311"/>
      <c r="O1255" s="312"/>
      <c r="P1255" s="313"/>
    </row>
    <row r="1256" spans="3:16" ht="13.5" customHeight="1">
      <c r="C1256" s="604" t="s">
        <v>859</v>
      </c>
      <c r="D1256" s="604" t="s">
        <v>1452</v>
      </c>
      <c r="E1256" s="671" t="s">
        <v>35</v>
      </c>
      <c r="F1256" s="313">
        <v>3</v>
      </c>
      <c r="G1256" s="39"/>
      <c r="H1256" s="39"/>
      <c r="I1256" s="40"/>
      <c r="M1256" s="311"/>
      <c r="N1256" s="311"/>
      <c r="O1256" s="312"/>
      <c r="P1256" s="313"/>
    </row>
    <row r="1257" spans="3:16" ht="13.5" customHeight="1">
      <c r="C1257" s="604" t="s">
        <v>860</v>
      </c>
      <c r="D1257" s="604" t="s">
        <v>1452</v>
      </c>
      <c r="E1257" s="671" t="s">
        <v>35</v>
      </c>
      <c r="F1257" s="313">
        <v>3</v>
      </c>
      <c r="G1257" s="39"/>
      <c r="H1257" s="39"/>
      <c r="I1257" s="40"/>
      <c r="M1257" s="311"/>
      <c r="N1257" s="311"/>
      <c r="O1257" s="312"/>
      <c r="P1257" s="313"/>
    </row>
    <row r="1258" spans="3:16" ht="13.5" customHeight="1">
      <c r="C1258" s="604" t="s">
        <v>861</v>
      </c>
      <c r="D1258" s="604" t="s">
        <v>1452</v>
      </c>
      <c r="E1258" s="671" t="s">
        <v>40</v>
      </c>
      <c r="F1258" s="313">
        <v>3</v>
      </c>
      <c r="G1258" s="39"/>
      <c r="H1258" s="39"/>
      <c r="I1258" s="40"/>
      <c r="M1258" s="311"/>
      <c r="N1258" s="311"/>
      <c r="O1258" s="312"/>
      <c r="P1258" s="313"/>
    </row>
    <row r="1259" spans="3:16" ht="13.5" customHeight="1">
      <c r="C1259" s="605" t="s">
        <v>862</v>
      </c>
      <c r="D1259" s="605" t="s">
        <v>1452</v>
      </c>
      <c r="E1259" s="672" t="s">
        <v>35</v>
      </c>
      <c r="F1259" s="313">
        <v>3</v>
      </c>
      <c r="G1259" s="39"/>
      <c r="H1259" s="39"/>
      <c r="I1259" s="40"/>
      <c r="M1259" s="311"/>
      <c r="N1259" s="311"/>
      <c r="O1259" s="312"/>
      <c r="P1259" s="313"/>
    </row>
    <row r="1260" spans="3:16" ht="13.5" customHeight="1">
      <c r="C1260" s="605" t="s">
        <v>863</v>
      </c>
      <c r="D1260" s="605" t="s">
        <v>1452</v>
      </c>
      <c r="E1260" s="672" t="s">
        <v>35</v>
      </c>
      <c r="F1260" s="313">
        <v>3</v>
      </c>
      <c r="G1260" s="39"/>
      <c r="H1260" s="39"/>
      <c r="I1260" s="40"/>
      <c r="M1260" s="311"/>
      <c r="N1260" s="311"/>
      <c r="O1260" s="312"/>
      <c r="P1260" s="313"/>
    </row>
    <row r="1261" spans="3:16" ht="13.5" customHeight="1">
      <c r="C1261" s="604" t="s">
        <v>1552</v>
      </c>
      <c r="D1261" s="604" t="s">
        <v>1452</v>
      </c>
      <c r="E1261" s="671" t="s">
        <v>40</v>
      </c>
      <c r="F1261" s="313">
        <v>3</v>
      </c>
      <c r="G1261" s="39"/>
      <c r="H1261" s="39"/>
      <c r="I1261" s="40"/>
      <c r="M1261" s="311"/>
      <c r="N1261" s="311"/>
      <c r="O1261" s="312"/>
      <c r="P1261" s="313"/>
    </row>
    <row r="1262" spans="3:16" ht="13.5" customHeight="1">
      <c r="C1262" s="601" t="s">
        <v>63</v>
      </c>
      <c r="D1262" s="601" t="s">
        <v>48</v>
      </c>
      <c r="E1262" s="668" t="s">
        <v>35</v>
      </c>
      <c r="F1262" s="313">
        <v>3</v>
      </c>
      <c r="G1262" s="39"/>
      <c r="H1262" s="39"/>
      <c r="I1262" s="40"/>
      <c r="M1262" s="311"/>
      <c r="N1262" s="311"/>
      <c r="O1262" s="312"/>
      <c r="P1262" s="313"/>
    </row>
    <row r="1263" spans="3:16" ht="13.5" customHeight="1">
      <c r="C1263" s="601" t="s">
        <v>362</v>
      </c>
      <c r="D1263" s="601" t="s">
        <v>48</v>
      </c>
      <c r="E1263" s="668" t="s">
        <v>40</v>
      </c>
      <c r="F1263" s="313">
        <v>3</v>
      </c>
      <c r="G1263" s="39"/>
      <c r="H1263" s="39"/>
      <c r="I1263" s="40"/>
      <c r="M1263" s="311"/>
      <c r="N1263" s="311"/>
      <c r="O1263" s="312"/>
      <c r="P1263" s="313"/>
    </row>
    <row r="1264" spans="3:16" ht="13.5" customHeight="1">
      <c r="C1264" s="601" t="s">
        <v>393</v>
      </c>
      <c r="D1264" s="601" t="s">
        <v>48</v>
      </c>
      <c r="E1264" s="668" t="s">
        <v>40</v>
      </c>
      <c r="F1264" s="313">
        <v>3</v>
      </c>
      <c r="G1264" s="39"/>
      <c r="H1264" s="39"/>
      <c r="I1264" s="40"/>
      <c r="M1264" s="311"/>
      <c r="N1264" s="311"/>
      <c r="O1264" s="312"/>
      <c r="P1264" s="313"/>
    </row>
    <row r="1265" spans="3:16" ht="13.5" customHeight="1">
      <c r="C1265" s="601" t="s">
        <v>864</v>
      </c>
      <c r="D1265" s="601" t="s">
        <v>48</v>
      </c>
      <c r="E1265" s="668" t="s">
        <v>40</v>
      </c>
      <c r="F1265" s="313">
        <v>3</v>
      </c>
      <c r="G1265" s="39"/>
      <c r="H1265" s="39"/>
      <c r="I1265" s="40"/>
      <c r="M1265" s="311"/>
      <c r="N1265" s="311"/>
      <c r="O1265" s="312"/>
      <c r="P1265" s="313"/>
    </row>
    <row r="1266" spans="3:16" ht="13.5" customHeight="1">
      <c r="C1266" s="601" t="s">
        <v>47</v>
      </c>
      <c r="D1266" s="601" t="s">
        <v>48</v>
      </c>
      <c r="E1266" s="668" t="s">
        <v>35</v>
      </c>
      <c r="F1266" s="313">
        <v>3</v>
      </c>
      <c r="G1266" s="39"/>
      <c r="H1266" s="39"/>
      <c r="I1266" s="40"/>
      <c r="M1266" s="311"/>
      <c r="N1266" s="311"/>
      <c r="O1266" s="312"/>
      <c r="P1266" s="313"/>
    </row>
    <row r="1267" spans="3:16" ht="13.5" customHeight="1">
      <c r="C1267" s="601" t="s">
        <v>333</v>
      </c>
      <c r="D1267" s="601" t="s">
        <v>48</v>
      </c>
      <c r="E1267" s="668" t="s">
        <v>40</v>
      </c>
      <c r="F1267" s="313">
        <v>3</v>
      </c>
      <c r="G1267" s="39"/>
      <c r="H1267" s="39"/>
      <c r="I1267" s="40"/>
      <c r="M1267" s="311"/>
      <c r="N1267" s="311"/>
      <c r="O1267" s="312"/>
      <c r="P1267" s="313"/>
    </row>
    <row r="1268" spans="3:16" ht="13.5" customHeight="1">
      <c r="C1268" s="611" t="s">
        <v>412</v>
      </c>
      <c r="D1268" s="611" t="s">
        <v>48</v>
      </c>
      <c r="E1268" s="678" t="s">
        <v>35</v>
      </c>
      <c r="F1268" s="313">
        <v>3</v>
      </c>
      <c r="G1268" s="39"/>
      <c r="H1268" s="39"/>
      <c r="I1268" s="40"/>
      <c r="M1268" s="311"/>
      <c r="N1268" s="311"/>
      <c r="O1268" s="312"/>
      <c r="P1268" s="313"/>
    </row>
    <row r="1269" spans="3:16" ht="13.5" customHeight="1">
      <c r="C1269" s="601" t="s">
        <v>1487</v>
      </c>
      <c r="D1269" s="601" t="s">
        <v>48</v>
      </c>
      <c r="E1269" s="668" t="s">
        <v>40</v>
      </c>
      <c r="F1269" s="313">
        <v>3</v>
      </c>
      <c r="G1269" s="39"/>
      <c r="H1269" s="39"/>
      <c r="I1269" s="40"/>
      <c r="M1269" s="311"/>
      <c r="N1269" s="311"/>
      <c r="O1269" s="312"/>
      <c r="P1269" s="313"/>
    </row>
    <row r="1270" spans="3:16" ht="13.5" customHeight="1">
      <c r="C1270" s="612" t="s">
        <v>144</v>
      </c>
      <c r="D1270" s="612" t="s">
        <v>55</v>
      </c>
      <c r="E1270" s="679" t="s">
        <v>35</v>
      </c>
      <c r="F1270" s="313">
        <v>3</v>
      </c>
      <c r="G1270" s="39"/>
      <c r="H1270" s="39"/>
      <c r="I1270" s="40"/>
      <c r="M1270" s="311"/>
      <c r="N1270" s="311"/>
      <c r="O1270" s="312"/>
      <c r="P1270" s="313"/>
    </row>
    <row r="1271" spans="3:16" ht="13.5" customHeight="1">
      <c r="C1271" s="613" t="s">
        <v>340</v>
      </c>
      <c r="D1271" s="613" t="s">
        <v>55</v>
      </c>
      <c r="E1271" s="680" t="s">
        <v>35</v>
      </c>
      <c r="F1271" s="313">
        <v>3</v>
      </c>
      <c r="G1271" s="39"/>
      <c r="H1271" s="39"/>
      <c r="I1271" s="40"/>
      <c r="M1271" s="311"/>
      <c r="N1271" s="311"/>
      <c r="O1271" s="312"/>
      <c r="P1271" s="313"/>
    </row>
    <row r="1272" spans="3:16" ht="13.5" customHeight="1">
      <c r="C1272" s="613" t="s">
        <v>54</v>
      </c>
      <c r="D1272" s="613" t="s">
        <v>55</v>
      </c>
      <c r="E1272" s="680" t="s">
        <v>35</v>
      </c>
      <c r="F1272" s="313">
        <v>3</v>
      </c>
      <c r="G1272" s="39"/>
      <c r="H1272" s="39"/>
      <c r="I1272" s="40"/>
      <c r="M1272" s="311"/>
      <c r="N1272" s="311"/>
      <c r="O1272" s="312"/>
      <c r="P1272" s="313"/>
    </row>
    <row r="1273" spans="3:16" ht="13.5" customHeight="1">
      <c r="C1273" s="613" t="s">
        <v>100</v>
      </c>
      <c r="D1273" s="613" t="s">
        <v>55</v>
      </c>
      <c r="E1273" s="680" t="s">
        <v>35</v>
      </c>
      <c r="F1273" s="313">
        <v>3</v>
      </c>
      <c r="G1273" s="39"/>
      <c r="H1273" s="39"/>
      <c r="I1273" s="40"/>
      <c r="M1273" s="311"/>
      <c r="N1273" s="311"/>
      <c r="O1273" s="312"/>
      <c r="P1273" s="313"/>
    </row>
    <row r="1274" spans="3:16" ht="13.5" customHeight="1">
      <c r="C1274" s="613" t="s">
        <v>868</v>
      </c>
      <c r="D1274" s="613" t="s">
        <v>55</v>
      </c>
      <c r="E1274" s="680" t="s">
        <v>35</v>
      </c>
      <c r="F1274" s="313">
        <v>3</v>
      </c>
      <c r="G1274" s="39"/>
      <c r="H1274" s="39"/>
      <c r="I1274" s="40"/>
      <c r="M1274" s="311"/>
      <c r="N1274" s="311"/>
      <c r="O1274" s="312"/>
      <c r="P1274" s="313"/>
    </row>
    <row r="1275" spans="3:16" ht="13.5" customHeight="1">
      <c r="C1275" s="613" t="s">
        <v>869</v>
      </c>
      <c r="D1275" s="613" t="s">
        <v>55</v>
      </c>
      <c r="E1275" s="680" t="s">
        <v>35</v>
      </c>
      <c r="F1275" s="313">
        <v>3</v>
      </c>
      <c r="G1275" s="39"/>
      <c r="H1275" s="39"/>
      <c r="I1275" s="40"/>
      <c r="M1275" s="311"/>
      <c r="N1275" s="311"/>
      <c r="O1275" s="312"/>
      <c r="P1275" s="313"/>
    </row>
    <row r="1276" spans="3:16" ht="13.5" customHeight="1">
      <c r="C1276" s="613" t="s">
        <v>870</v>
      </c>
      <c r="D1276" s="613" t="s">
        <v>55</v>
      </c>
      <c r="E1276" s="680" t="s">
        <v>35</v>
      </c>
      <c r="F1276" s="313">
        <v>3</v>
      </c>
      <c r="G1276" s="39"/>
      <c r="H1276" s="39"/>
      <c r="I1276" s="40"/>
      <c r="M1276" s="311"/>
      <c r="N1276" s="311"/>
      <c r="O1276" s="312"/>
      <c r="P1276" s="313"/>
    </row>
    <row r="1277" spans="3:16" ht="13.5" customHeight="1">
      <c r="C1277" s="613" t="s">
        <v>128</v>
      </c>
      <c r="D1277" s="613" t="s">
        <v>55</v>
      </c>
      <c r="E1277" s="680" t="s">
        <v>40</v>
      </c>
      <c r="F1277" s="313">
        <v>3</v>
      </c>
      <c r="G1277" s="39"/>
      <c r="H1277" s="39"/>
      <c r="I1277" s="40"/>
      <c r="M1277" s="311"/>
      <c r="N1277" s="311"/>
      <c r="O1277" s="312"/>
      <c r="P1277" s="313"/>
    </row>
    <row r="1278" spans="3:16" ht="13.5" customHeight="1">
      <c r="C1278" s="613" t="s">
        <v>376</v>
      </c>
      <c r="D1278" s="613" t="s">
        <v>55</v>
      </c>
      <c r="E1278" s="680" t="s">
        <v>35</v>
      </c>
      <c r="F1278" s="313">
        <v>3</v>
      </c>
      <c r="G1278" s="39"/>
      <c r="H1278" s="39"/>
      <c r="I1278" s="40"/>
      <c r="M1278" s="311"/>
      <c r="N1278" s="311"/>
      <c r="O1278" s="312"/>
      <c r="P1278" s="313"/>
    </row>
    <row r="1279" spans="3:16" ht="13.5" customHeight="1">
      <c r="C1279" s="613" t="s">
        <v>418</v>
      </c>
      <c r="D1279" s="613" t="s">
        <v>55</v>
      </c>
      <c r="E1279" s="680" t="s">
        <v>35</v>
      </c>
      <c r="F1279" s="313">
        <v>3</v>
      </c>
      <c r="G1279" s="39"/>
      <c r="H1279" s="39"/>
      <c r="I1279" s="40"/>
      <c r="M1279" s="311"/>
      <c r="N1279" s="311"/>
      <c r="O1279" s="312"/>
      <c r="P1279" s="313"/>
    </row>
    <row r="1280" spans="3:16" ht="13.5" customHeight="1">
      <c r="C1280" s="613" t="s">
        <v>871</v>
      </c>
      <c r="D1280" s="613" t="s">
        <v>55</v>
      </c>
      <c r="E1280" s="680" t="s">
        <v>35</v>
      </c>
      <c r="F1280" s="313">
        <v>3</v>
      </c>
      <c r="G1280" s="39"/>
      <c r="H1280" s="39"/>
      <c r="I1280" s="40"/>
      <c r="M1280" s="311"/>
      <c r="N1280" s="311"/>
      <c r="O1280" s="312"/>
      <c r="P1280" s="313"/>
    </row>
    <row r="1281" spans="3:16" ht="13.5" customHeight="1">
      <c r="C1281" s="613" t="s">
        <v>872</v>
      </c>
      <c r="D1281" s="613" t="s">
        <v>55</v>
      </c>
      <c r="E1281" s="680" t="s">
        <v>35</v>
      </c>
      <c r="F1281" s="313">
        <v>3</v>
      </c>
      <c r="G1281" s="39"/>
      <c r="H1281" s="39"/>
      <c r="I1281" s="40"/>
      <c r="M1281" s="311"/>
      <c r="N1281" s="311"/>
      <c r="O1281" s="312"/>
      <c r="P1281" s="313"/>
    </row>
    <row r="1282" spans="3:16" ht="13.5" customHeight="1" thickBot="1">
      <c r="C1282" s="614" t="s">
        <v>285</v>
      </c>
      <c r="D1282" s="614" t="s">
        <v>55</v>
      </c>
      <c r="E1282" s="681" t="s">
        <v>40</v>
      </c>
      <c r="F1282" s="313">
        <v>3</v>
      </c>
      <c r="G1282" s="39"/>
      <c r="H1282" s="39"/>
      <c r="I1282" s="40"/>
      <c r="M1282" s="311"/>
      <c r="N1282" s="311"/>
      <c r="O1282" s="312"/>
      <c r="P1282" s="313"/>
    </row>
    <row r="1283" spans="3:16" ht="13.5" customHeight="1">
      <c r="C1283" s="503" t="s">
        <v>873</v>
      </c>
      <c r="D1283" s="503" t="s">
        <v>1226</v>
      </c>
      <c r="E1283" s="548" t="s">
        <v>35</v>
      </c>
      <c r="F1283" s="313">
        <v>4</v>
      </c>
      <c r="G1283" s="39"/>
      <c r="H1283" s="39"/>
      <c r="I1283" s="40"/>
      <c r="M1283" s="311"/>
      <c r="N1283" s="311"/>
      <c r="O1283" s="312"/>
      <c r="P1283" s="313"/>
    </row>
    <row r="1284" spans="3:16" ht="13.5" customHeight="1">
      <c r="C1284" s="504" t="s">
        <v>474</v>
      </c>
      <c r="D1284" s="504" t="s">
        <v>1226</v>
      </c>
      <c r="E1284" s="549" t="s">
        <v>35</v>
      </c>
      <c r="F1284" s="313">
        <v>4</v>
      </c>
      <c r="G1284" s="39"/>
      <c r="H1284" s="39"/>
      <c r="I1284" s="40"/>
      <c r="M1284" s="311"/>
      <c r="N1284" s="311"/>
      <c r="O1284" s="312"/>
      <c r="P1284" s="313"/>
    </row>
    <row r="1285" spans="3:16" ht="13.5" customHeight="1">
      <c r="C1285" s="504" t="s">
        <v>1708</v>
      </c>
      <c r="D1285" s="504" t="s">
        <v>1226</v>
      </c>
      <c r="E1285" s="549" t="s">
        <v>40</v>
      </c>
      <c r="F1285" s="313">
        <v>4</v>
      </c>
      <c r="G1285" s="39"/>
      <c r="H1285" s="39"/>
      <c r="I1285" s="40"/>
      <c r="M1285" s="311"/>
      <c r="N1285" s="311"/>
      <c r="O1285" s="312"/>
      <c r="P1285" s="313"/>
    </row>
    <row r="1286" spans="3:16" ht="13.5" customHeight="1">
      <c r="C1286" s="504" t="s">
        <v>504</v>
      </c>
      <c r="D1286" s="504" t="s">
        <v>1226</v>
      </c>
      <c r="E1286" s="549" t="s">
        <v>35</v>
      </c>
      <c r="F1286" s="313">
        <v>4</v>
      </c>
      <c r="G1286" s="39"/>
      <c r="H1286" s="39"/>
      <c r="I1286" s="40"/>
      <c r="M1286" s="311"/>
      <c r="N1286" s="311"/>
      <c r="O1286" s="312"/>
      <c r="P1286" s="313"/>
    </row>
    <row r="1287" spans="3:16" ht="13.5" customHeight="1">
      <c r="C1287" s="504" t="s">
        <v>470</v>
      </c>
      <c r="D1287" s="504" t="s">
        <v>1226</v>
      </c>
      <c r="E1287" s="549" t="s">
        <v>35</v>
      </c>
      <c r="F1287" s="313">
        <v>4</v>
      </c>
      <c r="G1287" s="39"/>
      <c r="H1287" s="39"/>
      <c r="I1287" s="40"/>
      <c r="M1287" s="311"/>
      <c r="N1287" s="311"/>
      <c r="O1287" s="312"/>
      <c r="P1287" s="313"/>
    </row>
    <row r="1288" spans="3:16" ht="13.5" customHeight="1">
      <c r="C1288" s="504" t="s">
        <v>402</v>
      </c>
      <c r="D1288" s="504" t="s">
        <v>1226</v>
      </c>
      <c r="E1288" s="549" t="s">
        <v>35</v>
      </c>
      <c r="F1288" s="313">
        <v>4</v>
      </c>
      <c r="G1288" s="39"/>
      <c r="H1288" s="39"/>
      <c r="I1288" s="40"/>
      <c r="M1288" s="311"/>
      <c r="N1288" s="311"/>
      <c r="O1288" s="312"/>
      <c r="P1288" s="313"/>
    </row>
    <row r="1289" spans="3:16" ht="13.5" customHeight="1">
      <c r="C1289" s="504" t="s">
        <v>174</v>
      </c>
      <c r="D1289" s="504" t="s">
        <v>1226</v>
      </c>
      <c r="E1289" s="549" t="s">
        <v>40</v>
      </c>
      <c r="F1289" s="313">
        <v>4</v>
      </c>
      <c r="G1289" s="39"/>
      <c r="H1289" s="39"/>
      <c r="I1289" s="40"/>
      <c r="M1289" s="311"/>
      <c r="N1289" s="311"/>
      <c r="O1289" s="312"/>
      <c r="P1289" s="313"/>
    </row>
    <row r="1290" spans="3:16" ht="13.5" customHeight="1">
      <c r="C1290" s="504" t="s">
        <v>874</v>
      </c>
      <c r="D1290" s="504" t="s">
        <v>1226</v>
      </c>
      <c r="E1290" s="549" t="s">
        <v>35</v>
      </c>
      <c r="F1290" s="313">
        <v>4</v>
      </c>
      <c r="G1290" s="39"/>
      <c r="H1290" s="39"/>
      <c r="I1290" s="40"/>
      <c r="M1290" s="311"/>
      <c r="N1290" s="311"/>
      <c r="O1290" s="312"/>
      <c r="P1290" s="313"/>
    </row>
    <row r="1291" spans="3:16" ht="13.5" customHeight="1">
      <c r="C1291" s="504" t="s">
        <v>372</v>
      </c>
      <c r="D1291" s="504" t="s">
        <v>1226</v>
      </c>
      <c r="E1291" s="549" t="s">
        <v>40</v>
      </c>
      <c r="F1291" s="313">
        <v>4</v>
      </c>
      <c r="G1291" s="39"/>
      <c r="H1291" s="39"/>
      <c r="I1291" s="40"/>
      <c r="M1291" s="311"/>
      <c r="N1291" s="311"/>
      <c r="O1291" s="312"/>
      <c r="P1291" s="313"/>
    </row>
    <row r="1292" spans="3:16" ht="13.5" customHeight="1">
      <c r="C1292" s="504" t="s">
        <v>875</v>
      </c>
      <c r="D1292" s="504" t="s">
        <v>1226</v>
      </c>
      <c r="E1292" s="549" t="s">
        <v>40</v>
      </c>
      <c r="F1292" s="313">
        <v>4</v>
      </c>
      <c r="G1292" s="39"/>
      <c r="H1292" s="39"/>
      <c r="I1292" s="40"/>
      <c r="M1292" s="311"/>
      <c r="N1292" s="311"/>
      <c r="O1292" s="312"/>
      <c r="P1292" s="313"/>
    </row>
    <row r="1293" spans="3:16" ht="13.5" customHeight="1">
      <c r="C1293" s="615" t="s">
        <v>876</v>
      </c>
      <c r="D1293" s="615" t="s">
        <v>1226</v>
      </c>
      <c r="E1293" s="682" t="s">
        <v>40</v>
      </c>
      <c r="F1293" s="313">
        <v>4</v>
      </c>
      <c r="G1293" s="39"/>
      <c r="H1293" s="39"/>
      <c r="I1293" s="40"/>
      <c r="M1293" s="311"/>
      <c r="N1293" s="311"/>
      <c r="O1293" s="312"/>
      <c r="P1293" s="313"/>
    </row>
    <row r="1294" spans="3:16" ht="13.5" customHeight="1">
      <c r="C1294" s="506" t="s">
        <v>877</v>
      </c>
      <c r="D1294" s="506" t="s">
        <v>1227</v>
      </c>
      <c r="E1294" s="551" t="s">
        <v>35</v>
      </c>
      <c r="F1294" s="313">
        <v>4</v>
      </c>
      <c r="G1294" s="39"/>
      <c r="H1294" s="39"/>
      <c r="I1294" s="40"/>
      <c r="M1294" s="311"/>
      <c r="N1294" s="311"/>
      <c r="O1294" s="312"/>
      <c r="P1294" s="313"/>
    </row>
    <row r="1295" spans="3:16" ht="13.5" customHeight="1">
      <c r="C1295" s="506" t="s">
        <v>878</v>
      </c>
      <c r="D1295" s="506" t="s">
        <v>1227</v>
      </c>
      <c r="E1295" s="551" t="s">
        <v>35</v>
      </c>
      <c r="F1295" s="313">
        <v>4</v>
      </c>
      <c r="G1295" s="39"/>
      <c r="H1295" s="39"/>
      <c r="I1295" s="40"/>
      <c r="M1295" s="311"/>
      <c r="N1295" s="311"/>
      <c r="O1295" s="312"/>
      <c r="P1295" s="313"/>
    </row>
    <row r="1296" spans="3:16" ht="13.5" customHeight="1">
      <c r="C1296" s="506" t="s">
        <v>879</v>
      </c>
      <c r="D1296" s="506" t="s">
        <v>1227</v>
      </c>
      <c r="E1296" s="551" t="s">
        <v>40</v>
      </c>
      <c r="F1296" s="313">
        <v>4</v>
      </c>
      <c r="G1296" s="39"/>
      <c r="H1296" s="39"/>
      <c r="I1296" s="40"/>
      <c r="M1296" s="311"/>
      <c r="N1296" s="311"/>
      <c r="O1296" s="312"/>
      <c r="P1296" s="313"/>
    </row>
    <row r="1297" spans="3:16" ht="13.5" customHeight="1">
      <c r="C1297" s="506" t="s">
        <v>880</v>
      </c>
      <c r="D1297" s="506" t="s">
        <v>1227</v>
      </c>
      <c r="E1297" s="551" t="s">
        <v>1212</v>
      </c>
      <c r="F1297" s="313">
        <v>4</v>
      </c>
      <c r="G1297" s="39"/>
      <c r="H1297" s="39"/>
      <c r="I1297" s="40"/>
      <c r="M1297" s="311"/>
      <c r="N1297" s="311"/>
      <c r="O1297" s="312"/>
      <c r="P1297" s="313"/>
    </row>
    <row r="1298" spans="3:16" ht="13.5" customHeight="1">
      <c r="C1298" s="506" t="s">
        <v>881</v>
      </c>
      <c r="D1298" s="506" t="s">
        <v>1227</v>
      </c>
      <c r="E1298" s="551" t="s">
        <v>40</v>
      </c>
      <c r="F1298" s="313">
        <v>4</v>
      </c>
      <c r="G1298" s="39"/>
      <c r="H1298" s="39"/>
      <c r="I1298" s="40"/>
      <c r="M1298" s="311"/>
      <c r="N1298" s="311"/>
      <c r="O1298" s="312"/>
      <c r="P1298" s="313"/>
    </row>
    <row r="1299" spans="3:16" ht="13.5" customHeight="1">
      <c r="C1299" s="506" t="s">
        <v>460</v>
      </c>
      <c r="D1299" s="506" t="s">
        <v>1227</v>
      </c>
      <c r="E1299" s="551" t="s">
        <v>40</v>
      </c>
      <c r="F1299" s="313">
        <v>4</v>
      </c>
      <c r="G1299" s="39"/>
      <c r="H1299" s="39"/>
      <c r="I1299" s="40"/>
      <c r="M1299" s="311"/>
      <c r="N1299" s="311"/>
      <c r="O1299" s="312"/>
      <c r="P1299" s="313"/>
    </row>
    <row r="1300" spans="3:16" ht="13.5" customHeight="1">
      <c r="C1300" s="506" t="s">
        <v>882</v>
      </c>
      <c r="D1300" s="506" t="s">
        <v>1227</v>
      </c>
      <c r="E1300" s="551" t="s">
        <v>35</v>
      </c>
      <c r="F1300" s="313">
        <v>4</v>
      </c>
      <c r="G1300" s="39"/>
      <c r="H1300" s="39"/>
      <c r="I1300" s="40"/>
      <c r="M1300" s="311"/>
      <c r="N1300" s="311"/>
      <c r="O1300" s="312"/>
      <c r="P1300" s="313"/>
    </row>
    <row r="1301" spans="3:16" ht="13.5" customHeight="1">
      <c r="C1301" s="506" t="s">
        <v>883</v>
      </c>
      <c r="D1301" s="506" t="s">
        <v>1227</v>
      </c>
      <c r="E1301" s="551" t="s">
        <v>40</v>
      </c>
      <c r="F1301" s="313">
        <v>4</v>
      </c>
      <c r="G1301" s="39"/>
      <c r="H1301" s="39"/>
      <c r="I1301" s="40"/>
      <c r="M1301" s="311"/>
      <c r="N1301" s="311"/>
      <c r="O1301" s="312"/>
      <c r="P1301" s="313"/>
    </row>
    <row r="1302" spans="3:16" ht="13.5" customHeight="1">
      <c r="C1302" s="506" t="s">
        <v>884</v>
      </c>
      <c r="D1302" s="506" t="s">
        <v>1227</v>
      </c>
      <c r="E1302" s="551" t="s">
        <v>35</v>
      </c>
      <c r="F1302" s="313">
        <v>4</v>
      </c>
      <c r="G1302" s="39"/>
      <c r="H1302" s="39"/>
      <c r="I1302" s="40"/>
      <c r="M1302" s="311"/>
      <c r="N1302" s="311"/>
      <c r="O1302" s="312"/>
      <c r="P1302" s="313"/>
    </row>
    <row r="1303" spans="3:16" ht="13.5" customHeight="1">
      <c r="C1303" s="616" t="s">
        <v>1553</v>
      </c>
      <c r="D1303" s="683" t="s">
        <v>1227</v>
      </c>
      <c r="E1303" s="684" t="s">
        <v>40</v>
      </c>
      <c r="F1303" s="313">
        <v>4</v>
      </c>
      <c r="G1303" s="39"/>
      <c r="H1303" s="39"/>
      <c r="I1303" s="40"/>
      <c r="M1303" s="311"/>
      <c r="N1303" s="311"/>
      <c r="O1303" s="312"/>
      <c r="P1303" s="313"/>
    </row>
    <row r="1304" spans="3:16" ht="13.5" customHeight="1">
      <c r="C1304" s="617" t="s">
        <v>1554</v>
      </c>
      <c r="D1304" s="683" t="s">
        <v>1227</v>
      </c>
      <c r="E1304" s="684" t="s">
        <v>35</v>
      </c>
      <c r="F1304" s="313">
        <v>4</v>
      </c>
      <c r="G1304" s="39"/>
      <c r="H1304" s="39"/>
      <c r="I1304" s="40"/>
      <c r="M1304" s="311"/>
      <c r="N1304" s="311"/>
      <c r="O1304" s="312"/>
      <c r="P1304" s="313"/>
    </row>
    <row r="1305" spans="3:16" ht="13.5" customHeight="1">
      <c r="C1305" s="504" t="s">
        <v>885</v>
      </c>
      <c r="D1305" s="504" t="s">
        <v>1228</v>
      </c>
      <c r="E1305" s="549" t="s">
        <v>35</v>
      </c>
      <c r="F1305" s="313">
        <v>4</v>
      </c>
      <c r="G1305" s="39"/>
      <c r="H1305" s="39"/>
      <c r="I1305" s="40"/>
      <c r="M1305" s="311"/>
      <c r="N1305" s="311"/>
      <c r="O1305" s="312"/>
      <c r="P1305" s="313"/>
    </row>
    <row r="1306" spans="3:16" ht="13.5" customHeight="1">
      <c r="C1306" s="504" t="s">
        <v>886</v>
      </c>
      <c r="D1306" s="504" t="s">
        <v>1228</v>
      </c>
      <c r="E1306" s="549" t="s">
        <v>35</v>
      </c>
      <c r="F1306" s="313">
        <v>4</v>
      </c>
      <c r="G1306" s="39"/>
      <c r="H1306" s="39"/>
      <c r="I1306" s="40"/>
      <c r="M1306" s="311"/>
      <c r="N1306" s="311"/>
      <c r="O1306" s="312"/>
      <c r="P1306" s="313"/>
    </row>
    <row r="1307" spans="3:16" ht="13.5" customHeight="1">
      <c r="C1307" s="504" t="s">
        <v>517</v>
      </c>
      <c r="D1307" s="504" t="s">
        <v>1228</v>
      </c>
      <c r="E1307" s="549" t="s">
        <v>35</v>
      </c>
      <c r="F1307" s="313">
        <v>4</v>
      </c>
      <c r="G1307" s="39"/>
      <c r="H1307" s="39"/>
      <c r="I1307" s="40"/>
      <c r="M1307" s="311"/>
      <c r="N1307" s="311"/>
      <c r="O1307" s="312"/>
      <c r="P1307" s="313"/>
    </row>
    <row r="1308" spans="3:16" ht="13.5" customHeight="1">
      <c r="C1308" s="504" t="s">
        <v>146</v>
      </c>
      <c r="D1308" s="504" t="s">
        <v>1228</v>
      </c>
      <c r="E1308" s="549" t="s">
        <v>35</v>
      </c>
      <c r="F1308" s="313">
        <v>4</v>
      </c>
      <c r="G1308" s="39"/>
      <c r="H1308" s="39"/>
      <c r="I1308" s="40"/>
      <c r="M1308" s="311"/>
      <c r="N1308" s="311"/>
      <c r="O1308" s="312"/>
      <c r="P1308" s="313"/>
    </row>
    <row r="1309" spans="3:16" ht="13.5" customHeight="1">
      <c r="C1309" s="504" t="s">
        <v>887</v>
      </c>
      <c r="D1309" s="504" t="s">
        <v>1228</v>
      </c>
      <c r="E1309" s="549" t="s">
        <v>35</v>
      </c>
      <c r="F1309" s="313">
        <v>4</v>
      </c>
      <c r="G1309" s="39"/>
      <c r="H1309" s="39"/>
      <c r="I1309" s="40"/>
      <c r="M1309" s="311"/>
      <c r="N1309" s="311"/>
      <c r="O1309" s="312"/>
      <c r="P1309" s="313"/>
    </row>
    <row r="1310" spans="3:16" ht="13.5" customHeight="1">
      <c r="C1310" s="504" t="s">
        <v>377</v>
      </c>
      <c r="D1310" s="504" t="s">
        <v>1228</v>
      </c>
      <c r="E1310" s="549" t="s">
        <v>35</v>
      </c>
      <c r="F1310" s="313">
        <v>4</v>
      </c>
      <c r="G1310" s="39"/>
      <c r="H1310" s="39"/>
      <c r="I1310" s="40"/>
      <c r="M1310" s="311"/>
      <c r="N1310" s="311"/>
      <c r="O1310" s="312"/>
      <c r="P1310" s="313"/>
    </row>
    <row r="1311" spans="3:16" ht="13.5" customHeight="1">
      <c r="C1311" s="504" t="s">
        <v>420</v>
      </c>
      <c r="D1311" s="504" t="s">
        <v>1228</v>
      </c>
      <c r="E1311" s="549" t="s">
        <v>35</v>
      </c>
      <c r="F1311" s="313">
        <v>4</v>
      </c>
      <c r="G1311" s="39"/>
      <c r="H1311" s="39"/>
      <c r="I1311" s="40"/>
      <c r="M1311" s="311"/>
      <c r="N1311" s="311"/>
      <c r="O1311" s="312"/>
      <c r="P1311" s="313"/>
    </row>
    <row r="1312" spans="3:16" ht="13.5" customHeight="1">
      <c r="C1312" s="615" t="s">
        <v>372</v>
      </c>
      <c r="D1312" s="615" t="s">
        <v>1228</v>
      </c>
      <c r="E1312" s="682" t="s">
        <v>40</v>
      </c>
      <c r="F1312" s="313">
        <v>4</v>
      </c>
      <c r="G1312" s="39"/>
      <c r="H1312" s="39"/>
      <c r="I1312" s="40"/>
      <c r="M1312" s="311"/>
      <c r="N1312" s="311"/>
      <c r="O1312" s="312"/>
      <c r="P1312" s="313"/>
    </row>
    <row r="1313" spans="3:16" ht="13.5" customHeight="1">
      <c r="C1313" s="504" t="s">
        <v>213</v>
      </c>
      <c r="D1313" s="504" t="s">
        <v>1228</v>
      </c>
      <c r="E1313" s="549" t="s">
        <v>35</v>
      </c>
      <c r="F1313" s="313">
        <v>4</v>
      </c>
      <c r="G1313" s="39"/>
      <c r="H1313" s="39"/>
      <c r="I1313" s="40"/>
      <c r="M1313" s="311"/>
      <c r="N1313" s="311"/>
      <c r="O1313" s="312"/>
      <c r="P1313" s="313"/>
    </row>
    <row r="1314" spans="3:16" ht="13.5" customHeight="1">
      <c r="C1314" s="504" t="s">
        <v>466</v>
      </c>
      <c r="D1314" s="509" t="s">
        <v>1228</v>
      </c>
      <c r="E1314" s="552" t="s">
        <v>35</v>
      </c>
      <c r="F1314" s="313">
        <v>4</v>
      </c>
      <c r="G1314" s="39"/>
      <c r="H1314" s="39"/>
      <c r="I1314" s="40"/>
      <c r="M1314" s="311"/>
      <c r="N1314" s="311"/>
      <c r="O1314" s="312"/>
      <c r="P1314" s="313"/>
    </row>
    <row r="1315" spans="3:16" ht="13.5" customHeight="1">
      <c r="C1315" s="504" t="s">
        <v>154</v>
      </c>
      <c r="D1315" s="504" t="s">
        <v>1228</v>
      </c>
      <c r="E1315" s="549" t="s">
        <v>40</v>
      </c>
      <c r="F1315" s="313">
        <v>4</v>
      </c>
      <c r="G1315" s="39"/>
      <c r="H1315" s="39"/>
      <c r="I1315" s="40"/>
      <c r="M1315" s="311"/>
      <c r="N1315" s="311"/>
      <c r="O1315" s="312"/>
      <c r="P1315" s="313"/>
    </row>
    <row r="1316" spans="3:16" ht="13.5" customHeight="1">
      <c r="C1316" s="504" t="s">
        <v>251</v>
      </c>
      <c r="D1316" s="504" t="s">
        <v>1228</v>
      </c>
      <c r="E1316" s="549" t="s">
        <v>40</v>
      </c>
      <c r="F1316" s="313">
        <v>4</v>
      </c>
      <c r="G1316" s="39"/>
      <c r="H1316" s="39"/>
      <c r="I1316" s="40"/>
      <c r="M1316" s="311"/>
      <c r="N1316" s="311"/>
      <c r="O1316" s="312"/>
      <c r="P1316" s="313"/>
    </row>
    <row r="1317" spans="3:16" ht="13.5" customHeight="1">
      <c r="C1317" s="504" t="s">
        <v>242</v>
      </c>
      <c r="D1317" s="504" t="s">
        <v>1228</v>
      </c>
      <c r="E1317" s="549" t="s">
        <v>40</v>
      </c>
      <c r="F1317" s="313">
        <v>4</v>
      </c>
      <c r="G1317" s="39"/>
      <c r="H1317" s="39"/>
      <c r="I1317" s="40"/>
      <c r="M1317" s="311"/>
      <c r="N1317" s="311"/>
      <c r="O1317" s="312"/>
      <c r="P1317" s="313"/>
    </row>
    <row r="1318" spans="3:16" ht="13.5" customHeight="1">
      <c r="C1318" s="504" t="s">
        <v>888</v>
      </c>
      <c r="D1318" s="504" t="s">
        <v>1228</v>
      </c>
      <c r="E1318" s="549" t="s">
        <v>35</v>
      </c>
      <c r="F1318" s="313">
        <v>4</v>
      </c>
      <c r="G1318" s="39"/>
      <c r="H1318" s="39"/>
      <c r="I1318" s="40"/>
      <c r="M1318" s="311"/>
      <c r="N1318" s="311"/>
      <c r="O1318" s="312"/>
      <c r="P1318" s="313"/>
    </row>
    <row r="1319" spans="3:16" ht="13.5" customHeight="1">
      <c r="C1319" s="504" t="s">
        <v>889</v>
      </c>
      <c r="D1319" s="504" t="s">
        <v>1228</v>
      </c>
      <c r="E1319" s="549" t="s">
        <v>35</v>
      </c>
      <c r="F1319" s="313">
        <v>4</v>
      </c>
      <c r="G1319" s="39"/>
      <c r="H1319" s="39"/>
      <c r="I1319" s="40"/>
      <c r="M1319" s="311"/>
      <c r="N1319" s="311"/>
      <c r="O1319" s="312"/>
      <c r="P1319" s="313"/>
    </row>
    <row r="1320" spans="3:16" ht="13.5" customHeight="1">
      <c r="C1320" s="504" t="s">
        <v>890</v>
      </c>
      <c r="D1320" s="504" t="s">
        <v>1228</v>
      </c>
      <c r="E1320" s="549" t="s">
        <v>40</v>
      </c>
      <c r="F1320" s="313">
        <v>4</v>
      </c>
      <c r="G1320" s="39"/>
      <c r="H1320" s="39"/>
      <c r="I1320" s="40"/>
      <c r="M1320" s="311"/>
      <c r="N1320" s="311"/>
      <c r="O1320" s="312"/>
      <c r="P1320" s="313"/>
    </row>
    <row r="1321" spans="3:16" ht="13.5" customHeight="1">
      <c r="C1321" s="508" t="s">
        <v>411</v>
      </c>
      <c r="D1321" s="508" t="s">
        <v>1229</v>
      </c>
      <c r="E1321" s="553" t="s">
        <v>40</v>
      </c>
      <c r="F1321" s="313">
        <v>4</v>
      </c>
      <c r="G1321" s="39"/>
      <c r="H1321" s="39"/>
      <c r="I1321" s="40"/>
      <c r="M1321" s="311"/>
      <c r="N1321" s="311"/>
      <c r="O1321" s="312"/>
      <c r="P1321" s="313"/>
    </row>
    <row r="1322" spans="3:16" ht="13.5" customHeight="1">
      <c r="C1322" s="508" t="s">
        <v>170</v>
      </c>
      <c r="D1322" s="508" t="s">
        <v>1229</v>
      </c>
      <c r="E1322" s="553" t="s">
        <v>35</v>
      </c>
      <c r="F1322" s="313">
        <v>4</v>
      </c>
      <c r="G1322" s="39"/>
      <c r="H1322" s="39"/>
      <c r="I1322" s="40"/>
      <c r="M1322" s="311"/>
      <c r="N1322" s="311"/>
      <c r="O1322" s="312"/>
      <c r="P1322" s="313"/>
    </row>
    <row r="1323" spans="3:16" ht="13.5" customHeight="1">
      <c r="C1323" s="508" t="s">
        <v>891</v>
      </c>
      <c r="D1323" s="508" t="s">
        <v>1229</v>
      </c>
      <c r="E1323" s="553" t="s">
        <v>35</v>
      </c>
      <c r="F1323" s="313">
        <v>4</v>
      </c>
      <c r="G1323" s="39"/>
      <c r="H1323" s="39"/>
      <c r="I1323" s="40"/>
      <c r="M1323" s="311"/>
      <c r="N1323" s="311"/>
      <c r="O1323" s="312"/>
      <c r="P1323" s="313"/>
    </row>
    <row r="1324" spans="3:16" ht="13.5" customHeight="1">
      <c r="C1324" s="508" t="s">
        <v>1386</v>
      </c>
      <c r="D1324" s="508" t="s">
        <v>1229</v>
      </c>
      <c r="E1324" s="553" t="s">
        <v>35</v>
      </c>
      <c r="F1324" s="313">
        <v>4</v>
      </c>
      <c r="G1324" s="39"/>
      <c r="H1324" s="39"/>
      <c r="I1324" s="40"/>
      <c r="M1324" s="311"/>
      <c r="N1324" s="311"/>
      <c r="O1324" s="312"/>
      <c r="P1324" s="313"/>
    </row>
    <row r="1325" spans="3:16" ht="13.5" customHeight="1">
      <c r="C1325" s="508" t="s">
        <v>892</v>
      </c>
      <c r="D1325" s="508" t="s">
        <v>1229</v>
      </c>
      <c r="E1325" s="553" t="s">
        <v>35</v>
      </c>
      <c r="F1325" s="313">
        <v>4</v>
      </c>
      <c r="G1325" s="39"/>
      <c r="H1325" s="39"/>
      <c r="I1325" s="40"/>
      <c r="M1325" s="311"/>
      <c r="N1325" s="311"/>
      <c r="O1325" s="312"/>
      <c r="P1325" s="313"/>
    </row>
    <row r="1326" spans="3:16" ht="13.5" customHeight="1">
      <c r="C1326" s="508" t="s">
        <v>521</v>
      </c>
      <c r="D1326" s="508" t="s">
        <v>1229</v>
      </c>
      <c r="E1326" s="553" t="s">
        <v>40</v>
      </c>
      <c r="F1326" s="313">
        <v>4</v>
      </c>
      <c r="G1326" s="39"/>
      <c r="H1326" s="39"/>
      <c r="I1326" s="40"/>
      <c r="M1326" s="311"/>
      <c r="N1326" s="311"/>
      <c r="O1326" s="312"/>
      <c r="P1326" s="313"/>
    </row>
    <row r="1327" spans="3:16" ht="13.5" customHeight="1">
      <c r="C1327" s="508" t="s">
        <v>238</v>
      </c>
      <c r="D1327" s="508" t="s">
        <v>1229</v>
      </c>
      <c r="E1327" s="553" t="s">
        <v>40</v>
      </c>
      <c r="F1327" s="313">
        <v>4</v>
      </c>
      <c r="G1327" s="39"/>
      <c r="H1327" s="39"/>
      <c r="I1327" s="40"/>
      <c r="M1327" s="311"/>
      <c r="N1327" s="311"/>
      <c r="O1327" s="312"/>
      <c r="P1327" s="313"/>
    </row>
    <row r="1328" spans="3:16" ht="13.5" customHeight="1">
      <c r="C1328" s="508" t="s">
        <v>357</v>
      </c>
      <c r="D1328" s="508" t="s">
        <v>1229</v>
      </c>
      <c r="E1328" s="553" t="s">
        <v>35</v>
      </c>
      <c r="F1328" s="313">
        <v>4</v>
      </c>
      <c r="G1328" s="39"/>
      <c r="H1328" s="39"/>
      <c r="I1328" s="40"/>
      <c r="M1328" s="311"/>
      <c r="N1328" s="311"/>
      <c r="O1328" s="312"/>
      <c r="P1328" s="313"/>
    </row>
    <row r="1329" spans="3:20" ht="13.5" customHeight="1">
      <c r="C1329" s="508" t="s">
        <v>893</v>
      </c>
      <c r="D1329" s="508" t="s">
        <v>1229</v>
      </c>
      <c r="E1329" s="553" t="s">
        <v>40</v>
      </c>
      <c r="F1329" s="313">
        <v>4</v>
      </c>
      <c r="G1329" s="39"/>
      <c r="H1329" s="39"/>
      <c r="I1329" s="40"/>
      <c r="M1329" s="311"/>
      <c r="N1329" s="311"/>
      <c r="O1329" s="312"/>
      <c r="P1329" s="313"/>
    </row>
    <row r="1330" spans="3:20" ht="13.5" customHeight="1">
      <c r="C1330" s="508" t="s">
        <v>894</v>
      </c>
      <c r="D1330" s="508" t="s">
        <v>1229</v>
      </c>
      <c r="E1330" s="553" t="s">
        <v>40</v>
      </c>
      <c r="F1330" s="313">
        <v>4</v>
      </c>
      <c r="G1330" s="39"/>
      <c r="H1330" s="39"/>
      <c r="I1330" s="40"/>
      <c r="M1330" s="311"/>
      <c r="N1330" s="311"/>
      <c r="O1330" s="312"/>
      <c r="P1330" s="313"/>
    </row>
    <row r="1331" spans="3:20" ht="13.5" customHeight="1">
      <c r="C1331" s="508" t="s">
        <v>436</v>
      </c>
      <c r="D1331" s="508" t="s">
        <v>1229</v>
      </c>
      <c r="E1331" s="553" t="s">
        <v>35</v>
      </c>
      <c r="F1331" s="313">
        <v>4</v>
      </c>
      <c r="G1331" s="39"/>
      <c r="H1331" s="39"/>
      <c r="I1331" s="40"/>
      <c r="M1331" s="311"/>
      <c r="N1331" s="311"/>
      <c r="O1331" s="312"/>
      <c r="P1331" s="313"/>
    </row>
    <row r="1332" spans="3:20" ht="13.5" customHeight="1">
      <c r="C1332" s="508" t="s">
        <v>157</v>
      </c>
      <c r="D1332" s="508" t="s">
        <v>1229</v>
      </c>
      <c r="E1332" s="553" t="s">
        <v>35</v>
      </c>
      <c r="F1332" s="313">
        <v>4</v>
      </c>
      <c r="G1332" s="39"/>
      <c r="H1332" s="39"/>
      <c r="I1332" s="40"/>
      <c r="M1332" s="311"/>
      <c r="N1332" s="311"/>
      <c r="O1332" s="312"/>
      <c r="P1332" s="313"/>
    </row>
    <row r="1333" spans="3:20" ht="13.5" customHeight="1">
      <c r="C1333" s="508" t="s">
        <v>374</v>
      </c>
      <c r="D1333" s="508" t="s">
        <v>1229</v>
      </c>
      <c r="E1333" s="553" t="s">
        <v>35</v>
      </c>
      <c r="F1333" s="313">
        <v>4</v>
      </c>
      <c r="G1333" s="39"/>
      <c r="H1333" s="39"/>
      <c r="I1333" s="40"/>
      <c r="M1333" s="311"/>
      <c r="N1333" s="311"/>
      <c r="O1333" s="312"/>
      <c r="P1333" s="313"/>
    </row>
    <row r="1334" spans="3:20" ht="13.5" customHeight="1">
      <c r="C1334" s="508" t="s">
        <v>367</v>
      </c>
      <c r="D1334" s="508" t="s">
        <v>1229</v>
      </c>
      <c r="E1334" s="553" t="s">
        <v>35</v>
      </c>
      <c r="F1334" s="313">
        <v>4</v>
      </c>
      <c r="G1334" s="39"/>
      <c r="H1334" s="39"/>
      <c r="I1334" s="40"/>
      <c r="M1334" s="311"/>
      <c r="N1334" s="311"/>
      <c r="O1334" s="312"/>
      <c r="P1334" s="313"/>
    </row>
    <row r="1335" spans="3:20" ht="13.5" customHeight="1">
      <c r="C1335" s="508" t="s">
        <v>389</v>
      </c>
      <c r="D1335" s="508" t="s">
        <v>1229</v>
      </c>
      <c r="E1335" s="553" t="s">
        <v>40</v>
      </c>
      <c r="F1335" s="313">
        <v>4</v>
      </c>
      <c r="G1335" s="39"/>
      <c r="H1335" s="39"/>
      <c r="I1335" s="40"/>
      <c r="M1335" s="311"/>
      <c r="N1335" s="311"/>
      <c r="O1335" s="312"/>
      <c r="P1335" s="313"/>
    </row>
    <row r="1336" spans="3:20" ht="13.5" customHeight="1">
      <c r="C1336" s="508" t="s">
        <v>205</v>
      </c>
      <c r="D1336" s="508" t="s">
        <v>1229</v>
      </c>
      <c r="E1336" s="553" t="s">
        <v>35</v>
      </c>
      <c r="F1336" s="313">
        <v>4</v>
      </c>
      <c r="G1336" s="39"/>
      <c r="H1336" s="39"/>
      <c r="I1336" s="40"/>
      <c r="M1336" s="311"/>
      <c r="N1336" s="311"/>
      <c r="O1336" s="312"/>
      <c r="P1336" s="313"/>
    </row>
    <row r="1337" spans="3:20" ht="13.5" customHeight="1">
      <c r="C1337" s="508" t="s">
        <v>895</v>
      </c>
      <c r="D1337" s="508" t="s">
        <v>1229</v>
      </c>
      <c r="E1337" s="553" t="s">
        <v>35</v>
      </c>
      <c r="F1337" s="313">
        <v>4</v>
      </c>
      <c r="G1337" s="39"/>
      <c r="H1337" s="39"/>
      <c r="I1337" s="40"/>
      <c r="M1337" s="311"/>
      <c r="N1337" s="311"/>
      <c r="O1337" s="312"/>
      <c r="P1337" s="313"/>
    </row>
    <row r="1338" spans="3:20" ht="13.5" customHeight="1">
      <c r="C1338" s="508" t="s">
        <v>896</v>
      </c>
      <c r="D1338" s="508" t="s">
        <v>1229</v>
      </c>
      <c r="E1338" s="553" t="s">
        <v>35</v>
      </c>
      <c r="F1338" s="313">
        <v>4</v>
      </c>
      <c r="G1338" s="39"/>
      <c r="H1338" s="39"/>
      <c r="I1338" s="40"/>
      <c r="M1338" s="311"/>
      <c r="N1338" s="311"/>
      <c r="O1338" s="312"/>
      <c r="P1338" s="313"/>
    </row>
    <row r="1339" spans="3:20" ht="13.5" customHeight="1">
      <c r="C1339" s="508" t="s">
        <v>1385</v>
      </c>
      <c r="D1339" s="508" t="s">
        <v>1229</v>
      </c>
      <c r="E1339" s="553" t="s">
        <v>35</v>
      </c>
      <c r="F1339" s="313">
        <v>4</v>
      </c>
      <c r="G1339" s="39"/>
      <c r="H1339" s="39"/>
      <c r="I1339" s="40"/>
      <c r="M1339" s="311"/>
      <c r="N1339" s="311"/>
      <c r="O1339" s="312"/>
      <c r="P1339" s="313"/>
      <c r="T1339" s="381"/>
    </row>
    <row r="1340" spans="3:20" ht="13.5" customHeight="1">
      <c r="C1340" s="508" t="s">
        <v>1430</v>
      </c>
      <c r="D1340" s="508" t="s">
        <v>1229</v>
      </c>
      <c r="E1340" s="553" t="s">
        <v>40</v>
      </c>
      <c r="F1340" s="313">
        <v>4</v>
      </c>
      <c r="G1340" s="39"/>
      <c r="H1340" s="39"/>
      <c r="I1340" s="40"/>
      <c r="M1340" s="311"/>
      <c r="N1340" s="311"/>
      <c r="O1340" s="312"/>
      <c r="P1340" s="313"/>
    </row>
    <row r="1341" spans="3:20" ht="13.5" customHeight="1">
      <c r="C1341" s="508" t="s">
        <v>1429</v>
      </c>
      <c r="D1341" s="508" t="s">
        <v>1229</v>
      </c>
      <c r="E1341" s="553" t="s">
        <v>35</v>
      </c>
      <c r="F1341" s="313">
        <v>4</v>
      </c>
      <c r="G1341" s="39"/>
      <c r="H1341" s="39"/>
      <c r="I1341" s="40"/>
      <c r="M1341" s="311"/>
      <c r="N1341" s="311"/>
      <c r="O1341" s="312"/>
      <c r="P1341" s="313"/>
    </row>
    <row r="1342" spans="3:20" ht="13.5" customHeight="1">
      <c r="C1342" s="508" t="s">
        <v>1431</v>
      </c>
      <c r="D1342" s="508" t="s">
        <v>1229</v>
      </c>
      <c r="E1342" s="553" t="s">
        <v>35</v>
      </c>
      <c r="F1342" s="313">
        <v>4</v>
      </c>
      <c r="G1342" s="39"/>
      <c r="H1342" s="39"/>
      <c r="I1342" s="40"/>
      <c r="M1342" s="311"/>
      <c r="N1342" s="311"/>
      <c r="O1342" s="312"/>
      <c r="P1342" s="313"/>
    </row>
    <row r="1343" spans="3:20" ht="13.5" customHeight="1">
      <c r="C1343" s="508" t="s">
        <v>1555</v>
      </c>
      <c r="D1343" s="508" t="s">
        <v>1229</v>
      </c>
      <c r="E1343" s="553" t="s">
        <v>40</v>
      </c>
      <c r="F1343" s="313">
        <v>4</v>
      </c>
      <c r="G1343" s="39"/>
      <c r="H1343" s="39"/>
      <c r="I1343" s="40"/>
      <c r="M1343" s="311"/>
      <c r="N1343" s="311"/>
      <c r="O1343" s="312"/>
      <c r="P1343" s="313"/>
    </row>
    <row r="1344" spans="3:20" ht="13.5" customHeight="1">
      <c r="C1344" s="509" t="s">
        <v>391</v>
      </c>
      <c r="D1344" s="509" t="s">
        <v>1230</v>
      </c>
      <c r="E1344" s="552" t="s">
        <v>40</v>
      </c>
      <c r="F1344" s="313">
        <v>4</v>
      </c>
      <c r="G1344" s="39"/>
      <c r="H1344" s="39"/>
      <c r="I1344" s="40"/>
      <c r="M1344" s="311"/>
      <c r="N1344" s="311"/>
      <c r="O1344" s="312"/>
      <c r="P1344" s="313"/>
    </row>
    <row r="1345" spans="3:16" ht="13.5" customHeight="1">
      <c r="C1345" s="509" t="s">
        <v>527</v>
      </c>
      <c r="D1345" s="509" t="s">
        <v>1230</v>
      </c>
      <c r="E1345" s="552" t="s">
        <v>35</v>
      </c>
      <c r="F1345" s="313">
        <v>4</v>
      </c>
      <c r="G1345" s="39"/>
      <c r="H1345" s="39"/>
      <c r="I1345" s="40"/>
      <c r="M1345" s="311"/>
      <c r="N1345" s="311"/>
      <c r="O1345" s="312"/>
      <c r="P1345" s="313"/>
    </row>
    <row r="1346" spans="3:16" ht="13.5" customHeight="1">
      <c r="C1346" s="509" t="s">
        <v>247</v>
      </c>
      <c r="D1346" s="509" t="s">
        <v>1230</v>
      </c>
      <c r="E1346" s="552" t="s">
        <v>40</v>
      </c>
      <c r="F1346" s="313">
        <v>4</v>
      </c>
      <c r="G1346" s="39"/>
      <c r="H1346" s="39"/>
      <c r="I1346" s="40"/>
      <c r="M1346" s="311"/>
      <c r="N1346" s="311"/>
      <c r="O1346" s="312"/>
      <c r="P1346" s="313"/>
    </row>
    <row r="1347" spans="3:16" ht="13.5" customHeight="1">
      <c r="C1347" s="509" t="s">
        <v>897</v>
      </c>
      <c r="D1347" s="509" t="s">
        <v>1230</v>
      </c>
      <c r="E1347" s="552" t="s">
        <v>35</v>
      </c>
      <c r="F1347" s="313">
        <v>4</v>
      </c>
      <c r="G1347" s="39"/>
      <c r="H1347" s="39"/>
      <c r="I1347" s="40"/>
      <c r="M1347" s="311"/>
      <c r="N1347" s="311"/>
      <c r="O1347" s="312"/>
      <c r="P1347" s="313"/>
    </row>
    <row r="1348" spans="3:16" ht="13.5" customHeight="1">
      <c r="C1348" s="509" t="s">
        <v>898</v>
      </c>
      <c r="D1348" s="509" t="s">
        <v>1230</v>
      </c>
      <c r="E1348" s="552" t="s">
        <v>35</v>
      </c>
      <c r="F1348" s="313">
        <v>4</v>
      </c>
      <c r="G1348" s="39"/>
      <c r="H1348" s="39"/>
      <c r="I1348" s="40"/>
      <c r="M1348" s="381"/>
      <c r="N1348" s="311"/>
      <c r="O1348" s="312"/>
      <c r="P1348" s="313"/>
    </row>
    <row r="1349" spans="3:16" ht="13.5" customHeight="1">
      <c r="C1349" s="509" t="s">
        <v>480</v>
      </c>
      <c r="D1349" s="509" t="s">
        <v>1230</v>
      </c>
      <c r="E1349" s="552" t="s">
        <v>35</v>
      </c>
      <c r="F1349" s="313">
        <v>4</v>
      </c>
      <c r="G1349" s="39"/>
      <c r="H1349" s="39"/>
      <c r="I1349" s="40"/>
      <c r="M1349" s="311"/>
      <c r="N1349" s="311"/>
      <c r="O1349" s="312"/>
      <c r="P1349" s="313"/>
    </row>
    <row r="1350" spans="3:16" ht="13.5" customHeight="1">
      <c r="C1350" s="509" t="s">
        <v>134</v>
      </c>
      <c r="D1350" s="509" t="s">
        <v>1230</v>
      </c>
      <c r="E1350" s="554" t="s">
        <v>35</v>
      </c>
      <c r="F1350" s="313">
        <v>4</v>
      </c>
      <c r="G1350" s="39"/>
      <c r="H1350" s="39"/>
      <c r="I1350" s="40"/>
      <c r="M1350" s="311"/>
      <c r="N1350" s="311"/>
      <c r="O1350" s="312"/>
      <c r="P1350" s="313"/>
    </row>
    <row r="1351" spans="3:16" ht="13.5" customHeight="1">
      <c r="C1351" s="509" t="s">
        <v>1387</v>
      </c>
      <c r="D1351" s="509" t="s">
        <v>1230</v>
      </c>
      <c r="E1351" s="552" t="s">
        <v>40</v>
      </c>
      <c r="F1351" s="313">
        <v>4</v>
      </c>
      <c r="G1351" s="39"/>
      <c r="H1351" s="39"/>
      <c r="I1351" s="40"/>
      <c r="M1351" s="311"/>
      <c r="N1351" s="311"/>
      <c r="O1351" s="312"/>
      <c r="P1351" s="313"/>
    </row>
    <row r="1352" spans="3:16" ht="13.5" customHeight="1">
      <c r="C1352" s="509" t="s">
        <v>360</v>
      </c>
      <c r="D1352" s="509" t="s">
        <v>1230</v>
      </c>
      <c r="E1352" s="552" t="s">
        <v>35</v>
      </c>
      <c r="F1352" s="313">
        <v>4</v>
      </c>
      <c r="G1352" s="39"/>
      <c r="H1352" s="39"/>
      <c r="I1352" s="40"/>
      <c r="M1352" s="274"/>
      <c r="N1352" s="277"/>
      <c r="O1352" s="279"/>
      <c r="P1352" s="313"/>
    </row>
    <row r="1353" spans="3:16" ht="13.5" customHeight="1">
      <c r="C1353" s="509" t="s">
        <v>492</v>
      </c>
      <c r="D1353" s="509" t="s">
        <v>1230</v>
      </c>
      <c r="E1353" s="552" t="s">
        <v>40</v>
      </c>
      <c r="F1353" s="313">
        <v>4</v>
      </c>
      <c r="G1353" s="39"/>
      <c r="H1353" s="39"/>
      <c r="I1353" s="40"/>
      <c r="M1353" s="311"/>
      <c r="N1353" s="311"/>
      <c r="O1353" s="312"/>
      <c r="P1353" s="313"/>
    </row>
    <row r="1354" spans="3:16" ht="13.5" customHeight="1">
      <c r="C1354" s="509" t="s">
        <v>899</v>
      </c>
      <c r="D1354" s="509" t="s">
        <v>1230</v>
      </c>
      <c r="E1354" s="552" t="s">
        <v>35</v>
      </c>
      <c r="F1354" s="313">
        <v>4</v>
      </c>
      <c r="G1354" s="39"/>
      <c r="H1354" s="39"/>
      <c r="I1354" s="40"/>
      <c r="M1354" s="311"/>
      <c r="N1354" s="311"/>
      <c r="O1354" s="312"/>
      <c r="P1354" s="313"/>
    </row>
    <row r="1355" spans="3:16" ht="13.5" customHeight="1">
      <c r="C1355" s="508" t="s">
        <v>900</v>
      </c>
      <c r="D1355" s="508" t="s">
        <v>1231</v>
      </c>
      <c r="E1355" s="553" t="s">
        <v>35</v>
      </c>
      <c r="F1355" s="313">
        <v>4</v>
      </c>
      <c r="G1355" s="39"/>
      <c r="H1355" s="39"/>
      <c r="I1355" s="40"/>
      <c r="M1355" s="311"/>
      <c r="N1355" s="311"/>
      <c r="O1355" s="312"/>
      <c r="P1355" s="313"/>
    </row>
    <row r="1356" spans="3:16" ht="13.5" customHeight="1">
      <c r="C1356" s="508" t="s">
        <v>901</v>
      </c>
      <c r="D1356" s="508" t="s">
        <v>1231</v>
      </c>
      <c r="E1356" s="553" t="s">
        <v>40</v>
      </c>
      <c r="F1356" s="313">
        <v>4</v>
      </c>
      <c r="G1356" s="39"/>
      <c r="H1356" s="39"/>
      <c r="I1356" s="40"/>
      <c r="M1356" s="311"/>
      <c r="N1356" s="311"/>
      <c r="O1356" s="312"/>
      <c r="P1356" s="313"/>
    </row>
    <row r="1357" spans="3:16" ht="13.5" customHeight="1">
      <c r="C1357" s="508" t="s">
        <v>902</v>
      </c>
      <c r="D1357" s="508" t="s">
        <v>1231</v>
      </c>
      <c r="E1357" s="553" t="s">
        <v>35</v>
      </c>
      <c r="F1357" s="313">
        <v>4</v>
      </c>
      <c r="G1357" s="39"/>
      <c r="H1357" s="39"/>
      <c r="I1357" s="40"/>
      <c r="M1357" s="311"/>
      <c r="N1357" s="311"/>
      <c r="O1357" s="312"/>
      <c r="P1357" s="313"/>
    </row>
    <row r="1358" spans="3:16" ht="13.5" customHeight="1">
      <c r="C1358" s="508" t="s">
        <v>903</v>
      </c>
      <c r="D1358" s="508" t="s">
        <v>1231</v>
      </c>
      <c r="E1358" s="553" t="s">
        <v>35</v>
      </c>
      <c r="F1358" s="313">
        <v>4</v>
      </c>
      <c r="G1358" s="39"/>
      <c r="H1358" s="39"/>
      <c r="I1358" s="40"/>
      <c r="M1358" s="311"/>
      <c r="N1358" s="311"/>
      <c r="O1358" s="312"/>
      <c r="P1358" s="313"/>
    </row>
    <row r="1359" spans="3:16" ht="13.5" customHeight="1">
      <c r="C1359" s="508" t="s">
        <v>364</v>
      </c>
      <c r="D1359" s="508" t="s">
        <v>1231</v>
      </c>
      <c r="E1359" s="553" t="s">
        <v>35</v>
      </c>
      <c r="F1359" s="313">
        <v>4</v>
      </c>
      <c r="G1359" s="39"/>
      <c r="H1359" s="39"/>
      <c r="I1359" s="40"/>
      <c r="M1359" s="311"/>
      <c r="N1359" s="311"/>
      <c r="O1359" s="312"/>
      <c r="P1359" s="313"/>
    </row>
    <row r="1360" spans="3:16" ht="13.5" customHeight="1">
      <c r="C1360" s="508" t="s">
        <v>380</v>
      </c>
      <c r="D1360" s="508" t="s">
        <v>1231</v>
      </c>
      <c r="E1360" s="553" t="s">
        <v>35</v>
      </c>
      <c r="F1360" s="313">
        <v>4</v>
      </c>
      <c r="G1360" s="39"/>
      <c r="H1360" s="39"/>
      <c r="I1360" s="40"/>
      <c r="M1360" s="311"/>
      <c r="N1360" s="311"/>
      <c r="O1360" s="312"/>
      <c r="P1360" s="313"/>
    </row>
    <row r="1361" spans="3:16" ht="13.5" customHeight="1">
      <c r="C1361" s="508" t="s">
        <v>904</v>
      </c>
      <c r="D1361" s="508" t="s">
        <v>1231</v>
      </c>
      <c r="E1361" s="555" t="s">
        <v>35</v>
      </c>
      <c r="F1361" s="313">
        <v>4</v>
      </c>
      <c r="G1361" s="39"/>
      <c r="H1361" s="39"/>
      <c r="I1361" s="40"/>
      <c r="M1361" s="311"/>
      <c r="N1361" s="311"/>
      <c r="O1361" s="312"/>
      <c r="P1361" s="313"/>
    </row>
    <row r="1362" spans="3:16" ht="13.5" customHeight="1">
      <c r="C1362" s="508" t="s">
        <v>150</v>
      </c>
      <c r="D1362" s="508" t="s">
        <v>1231</v>
      </c>
      <c r="E1362" s="555" t="s">
        <v>35</v>
      </c>
      <c r="F1362" s="313">
        <v>4</v>
      </c>
      <c r="G1362" s="39"/>
      <c r="H1362" s="39"/>
      <c r="I1362" s="40"/>
      <c r="M1362" s="311"/>
      <c r="N1362" s="311"/>
      <c r="O1362" s="312"/>
      <c r="P1362" s="313"/>
    </row>
    <row r="1363" spans="3:16" ht="13.5" customHeight="1">
      <c r="C1363" s="508" t="s">
        <v>234</v>
      </c>
      <c r="D1363" s="508" t="s">
        <v>1231</v>
      </c>
      <c r="E1363" s="553" t="s">
        <v>35</v>
      </c>
      <c r="F1363" s="313">
        <v>4</v>
      </c>
      <c r="G1363" s="39"/>
      <c r="H1363" s="39"/>
      <c r="I1363" s="40"/>
      <c r="M1363" s="311"/>
      <c r="N1363" s="311"/>
      <c r="O1363" s="312"/>
      <c r="P1363" s="313"/>
    </row>
    <row r="1364" spans="3:16" ht="13.5" customHeight="1">
      <c r="C1364" s="510" t="s">
        <v>1556</v>
      </c>
      <c r="D1364" s="508" t="s">
        <v>1231</v>
      </c>
      <c r="E1364" s="555" t="s">
        <v>35</v>
      </c>
      <c r="F1364" s="313">
        <v>4</v>
      </c>
      <c r="G1364" s="39"/>
      <c r="H1364" s="39"/>
      <c r="I1364" s="40"/>
      <c r="M1364" s="311"/>
      <c r="N1364" s="311"/>
      <c r="O1364" s="312"/>
      <c r="P1364" s="313"/>
    </row>
    <row r="1365" spans="3:16" ht="13.5" customHeight="1">
      <c r="C1365" s="744" t="s">
        <v>1709</v>
      </c>
      <c r="D1365" s="508" t="s">
        <v>1231</v>
      </c>
      <c r="E1365" s="555" t="s">
        <v>40</v>
      </c>
      <c r="F1365" s="313">
        <v>4</v>
      </c>
      <c r="G1365" s="39"/>
      <c r="H1365" s="39"/>
      <c r="I1365" s="40" t="s">
        <v>1711</v>
      </c>
      <c r="M1365" s="311"/>
      <c r="N1365" s="311"/>
      <c r="O1365" s="312"/>
      <c r="P1365" s="313"/>
    </row>
    <row r="1366" spans="3:16" ht="13.5" customHeight="1">
      <c r="C1366" s="509" t="s">
        <v>905</v>
      </c>
      <c r="D1366" s="509" t="s">
        <v>192</v>
      </c>
      <c r="E1366" s="552" t="s">
        <v>40</v>
      </c>
      <c r="F1366" s="313">
        <v>4</v>
      </c>
      <c r="G1366" s="39"/>
      <c r="H1366" s="39"/>
      <c r="I1366" s="40"/>
      <c r="M1366" s="311"/>
      <c r="N1366" s="311"/>
      <c r="O1366" s="312"/>
      <c r="P1366" s="313"/>
    </row>
    <row r="1367" spans="3:16" ht="13.5" customHeight="1">
      <c r="C1367" s="509" t="s">
        <v>906</v>
      </c>
      <c r="D1367" s="509" t="s">
        <v>192</v>
      </c>
      <c r="E1367" s="552" t="s">
        <v>35</v>
      </c>
      <c r="F1367" s="313">
        <v>4</v>
      </c>
      <c r="G1367" s="39"/>
      <c r="H1367" s="39"/>
      <c r="I1367" s="40"/>
      <c r="M1367" s="311"/>
      <c r="N1367" s="311"/>
      <c r="O1367" s="312"/>
      <c r="P1367" s="313"/>
    </row>
    <row r="1368" spans="3:16" ht="13.5" customHeight="1">
      <c r="C1368" s="509" t="s">
        <v>1273</v>
      </c>
      <c r="D1368" s="509" t="s">
        <v>192</v>
      </c>
      <c r="E1368" s="552" t="s">
        <v>40</v>
      </c>
      <c r="F1368" s="313">
        <v>4</v>
      </c>
      <c r="G1368" s="39"/>
      <c r="H1368" s="39"/>
      <c r="I1368" s="40"/>
      <c r="M1368" s="311"/>
      <c r="N1368" s="311"/>
      <c r="O1368" s="312"/>
      <c r="P1368" s="313"/>
    </row>
    <row r="1369" spans="3:16" ht="13.5" customHeight="1">
      <c r="C1369" s="509" t="s">
        <v>907</v>
      </c>
      <c r="D1369" s="509" t="s">
        <v>192</v>
      </c>
      <c r="E1369" s="552" t="s">
        <v>35</v>
      </c>
      <c r="F1369" s="313">
        <v>4</v>
      </c>
      <c r="G1369" s="39"/>
      <c r="H1369" s="39"/>
      <c r="I1369" s="40"/>
      <c r="M1369" s="311"/>
      <c r="N1369" s="311"/>
      <c r="O1369" s="312"/>
      <c r="P1369" s="313"/>
    </row>
    <row r="1370" spans="3:16" ht="13.5" customHeight="1">
      <c r="C1370" s="509" t="s">
        <v>1557</v>
      </c>
      <c r="D1370" s="509" t="s">
        <v>192</v>
      </c>
      <c r="E1370" s="552" t="s">
        <v>40</v>
      </c>
      <c r="F1370" s="313">
        <v>4</v>
      </c>
      <c r="G1370" s="39"/>
      <c r="H1370" s="39"/>
      <c r="I1370" s="40"/>
      <c r="M1370" s="311"/>
      <c r="N1370" s="311"/>
      <c r="O1370" s="312"/>
      <c r="P1370" s="313"/>
    </row>
    <row r="1371" spans="3:16" ht="13.5" customHeight="1">
      <c r="C1371" s="509" t="s">
        <v>908</v>
      </c>
      <c r="D1371" s="509" t="s">
        <v>192</v>
      </c>
      <c r="E1371" s="552" t="s">
        <v>35</v>
      </c>
      <c r="F1371" s="313">
        <v>4</v>
      </c>
      <c r="G1371" s="39"/>
      <c r="H1371" s="39"/>
      <c r="I1371" s="40"/>
      <c r="M1371" s="311"/>
      <c r="N1371" s="311"/>
      <c r="O1371" s="312"/>
      <c r="P1371" s="313"/>
    </row>
    <row r="1372" spans="3:16" ht="13.5" customHeight="1">
      <c r="C1372" s="509" t="s">
        <v>909</v>
      </c>
      <c r="D1372" s="509" t="s">
        <v>192</v>
      </c>
      <c r="E1372" s="552" t="s">
        <v>40</v>
      </c>
      <c r="F1372" s="313">
        <v>4</v>
      </c>
      <c r="G1372" s="39"/>
      <c r="H1372" s="39"/>
      <c r="I1372" s="40"/>
      <c r="M1372" s="311"/>
      <c r="N1372" s="311"/>
      <c r="O1372" s="312"/>
      <c r="P1372" s="313"/>
    </row>
    <row r="1373" spans="3:16" ht="13.5" customHeight="1">
      <c r="C1373" s="509" t="s">
        <v>217</v>
      </c>
      <c r="D1373" s="509" t="s">
        <v>192</v>
      </c>
      <c r="E1373" s="552" t="s">
        <v>40</v>
      </c>
      <c r="F1373" s="313">
        <v>4</v>
      </c>
      <c r="G1373" s="39"/>
      <c r="H1373" s="39"/>
      <c r="I1373" s="40"/>
      <c r="M1373" s="311"/>
      <c r="N1373" s="311"/>
      <c r="O1373" s="312"/>
      <c r="P1373" s="313"/>
    </row>
    <row r="1374" spans="3:16" ht="13.5" customHeight="1">
      <c r="C1374" s="509" t="s">
        <v>191</v>
      </c>
      <c r="D1374" s="509" t="s">
        <v>192</v>
      </c>
      <c r="E1374" s="552" t="s">
        <v>35</v>
      </c>
      <c r="F1374" s="313">
        <v>4</v>
      </c>
      <c r="G1374" s="39"/>
      <c r="H1374" s="39"/>
      <c r="I1374" s="40"/>
      <c r="M1374" s="311"/>
      <c r="N1374" s="311"/>
      <c r="O1374" s="312"/>
      <c r="P1374" s="313"/>
    </row>
    <row r="1375" spans="3:16" ht="13.5" customHeight="1">
      <c r="C1375" s="509" t="s">
        <v>454</v>
      </c>
      <c r="D1375" s="509" t="s">
        <v>192</v>
      </c>
      <c r="E1375" s="552" t="s">
        <v>40</v>
      </c>
      <c r="F1375" s="313">
        <v>4</v>
      </c>
      <c r="G1375" s="39"/>
      <c r="H1375" s="39"/>
      <c r="I1375" s="40"/>
      <c r="M1375" s="311"/>
      <c r="N1375" s="311"/>
      <c r="O1375" s="312"/>
      <c r="P1375" s="313"/>
    </row>
    <row r="1376" spans="3:16" ht="13.5" customHeight="1">
      <c r="C1376" s="509" t="s">
        <v>910</v>
      </c>
      <c r="D1376" s="509" t="s">
        <v>192</v>
      </c>
      <c r="E1376" s="552" t="s">
        <v>40</v>
      </c>
      <c r="F1376" s="313">
        <v>4</v>
      </c>
      <c r="G1376" s="39"/>
      <c r="H1376" s="39"/>
      <c r="I1376" s="40"/>
      <c r="M1376" s="311"/>
      <c r="N1376" s="311"/>
      <c r="O1376" s="312"/>
      <c r="P1376" s="313"/>
    </row>
    <row r="1377" spans="3:16" ht="13.5" customHeight="1">
      <c r="C1377" s="511" t="s">
        <v>911</v>
      </c>
      <c r="D1377" s="508" t="s">
        <v>131</v>
      </c>
      <c r="E1377" s="553" t="s">
        <v>35</v>
      </c>
      <c r="F1377" s="313">
        <v>4</v>
      </c>
      <c r="G1377" s="39"/>
      <c r="H1377" s="39"/>
      <c r="I1377" s="40"/>
      <c r="M1377" s="311"/>
      <c r="N1377" s="311"/>
      <c r="O1377" s="312"/>
      <c r="P1377" s="313"/>
    </row>
    <row r="1378" spans="3:16" ht="13.5" customHeight="1">
      <c r="C1378" s="511" t="s">
        <v>912</v>
      </c>
      <c r="D1378" s="508" t="s">
        <v>131</v>
      </c>
      <c r="E1378" s="553" t="s">
        <v>35</v>
      </c>
      <c r="F1378" s="313">
        <v>4</v>
      </c>
      <c r="G1378" s="39"/>
      <c r="H1378" s="39"/>
      <c r="I1378" s="40"/>
      <c r="M1378" s="311"/>
      <c r="N1378" s="311"/>
      <c r="O1378" s="312"/>
      <c r="P1378" s="313"/>
    </row>
    <row r="1379" spans="3:16" ht="13.5" customHeight="1">
      <c r="C1379" s="511" t="s">
        <v>913</v>
      </c>
      <c r="D1379" s="508" t="s">
        <v>131</v>
      </c>
      <c r="E1379" s="553" t="s">
        <v>35</v>
      </c>
      <c r="F1379" s="313">
        <v>4</v>
      </c>
      <c r="G1379" s="39"/>
      <c r="H1379" s="39"/>
      <c r="I1379" s="40"/>
      <c r="M1379" s="311"/>
      <c r="N1379" s="311"/>
      <c r="O1379" s="312"/>
      <c r="P1379" s="313"/>
    </row>
    <row r="1380" spans="3:16" ht="13.5" customHeight="1">
      <c r="C1380" s="511" t="s">
        <v>914</v>
      </c>
      <c r="D1380" s="508" t="s">
        <v>131</v>
      </c>
      <c r="E1380" s="553" t="s">
        <v>40</v>
      </c>
      <c r="F1380" s="313">
        <v>4</v>
      </c>
      <c r="G1380" s="39"/>
      <c r="H1380" s="39"/>
      <c r="I1380" s="40"/>
      <c r="M1380" s="311"/>
      <c r="N1380" s="311"/>
      <c r="O1380" s="312"/>
      <c r="P1380" s="313"/>
    </row>
    <row r="1381" spans="3:16" ht="13.5" customHeight="1">
      <c r="C1381" s="510" t="s">
        <v>513</v>
      </c>
      <c r="D1381" s="508" t="s">
        <v>131</v>
      </c>
      <c r="E1381" s="555" t="s">
        <v>35</v>
      </c>
      <c r="F1381" s="313">
        <v>4</v>
      </c>
      <c r="G1381" s="39"/>
      <c r="H1381" s="39"/>
      <c r="I1381" s="40"/>
      <c r="M1381" s="311"/>
      <c r="N1381" s="311"/>
      <c r="O1381" s="312"/>
      <c r="P1381" s="313"/>
    </row>
    <row r="1382" spans="3:16" ht="13.5" customHeight="1">
      <c r="C1382" s="511" t="s">
        <v>406</v>
      </c>
      <c r="D1382" s="508" t="s">
        <v>131</v>
      </c>
      <c r="E1382" s="553" t="s">
        <v>1669</v>
      </c>
      <c r="F1382" s="313">
        <v>4</v>
      </c>
      <c r="G1382" s="39"/>
      <c r="H1382" s="39"/>
      <c r="I1382" s="40"/>
      <c r="M1382" s="311"/>
      <c r="N1382" s="311"/>
      <c r="O1382" s="312"/>
      <c r="P1382" s="313"/>
    </row>
    <row r="1383" spans="3:16" ht="13.5" customHeight="1">
      <c r="C1383" s="510" t="s">
        <v>254</v>
      </c>
      <c r="D1383" s="508" t="s">
        <v>131</v>
      </c>
      <c r="E1383" s="553" t="s">
        <v>35</v>
      </c>
      <c r="F1383" s="313">
        <v>4</v>
      </c>
      <c r="G1383" s="39"/>
      <c r="H1383" s="39"/>
      <c r="I1383" s="40"/>
      <c r="M1383" s="311"/>
      <c r="N1383" s="311"/>
      <c r="O1383" s="312"/>
      <c r="P1383" s="313"/>
    </row>
    <row r="1384" spans="3:16" ht="13.5" customHeight="1">
      <c r="C1384" s="511" t="s">
        <v>915</v>
      </c>
      <c r="D1384" s="508" t="s">
        <v>131</v>
      </c>
      <c r="E1384" s="553" t="s">
        <v>35</v>
      </c>
      <c r="F1384" s="313">
        <v>4</v>
      </c>
      <c r="G1384" s="39"/>
      <c r="H1384" s="39"/>
      <c r="I1384" s="40"/>
      <c r="M1384" s="311"/>
      <c r="N1384" s="311"/>
      <c r="O1384" s="312"/>
      <c r="P1384" s="313"/>
    </row>
    <row r="1385" spans="3:16" ht="13.5" customHeight="1">
      <c r="C1385" s="510" t="s">
        <v>130</v>
      </c>
      <c r="D1385" s="508" t="s">
        <v>131</v>
      </c>
      <c r="E1385" s="553" t="s">
        <v>35</v>
      </c>
      <c r="F1385" s="313">
        <v>4</v>
      </c>
      <c r="G1385" s="39"/>
      <c r="H1385" s="39"/>
      <c r="I1385" s="40"/>
      <c r="M1385" s="311"/>
      <c r="N1385" s="311"/>
      <c r="O1385" s="312"/>
      <c r="P1385" s="313"/>
    </row>
    <row r="1386" spans="3:16" ht="13.5" customHeight="1">
      <c r="C1386" s="511" t="s">
        <v>200</v>
      </c>
      <c r="D1386" s="508" t="s">
        <v>131</v>
      </c>
      <c r="E1386" s="553" t="s">
        <v>35</v>
      </c>
      <c r="F1386" s="313">
        <v>4</v>
      </c>
      <c r="G1386" s="39"/>
      <c r="H1386" s="39"/>
      <c r="I1386" s="40"/>
      <c r="M1386" s="311"/>
      <c r="N1386" s="311"/>
      <c r="O1386" s="312"/>
      <c r="P1386" s="313"/>
    </row>
    <row r="1387" spans="3:16" ht="13.5" customHeight="1">
      <c r="C1387" s="510" t="s">
        <v>444</v>
      </c>
      <c r="D1387" s="508" t="s">
        <v>131</v>
      </c>
      <c r="E1387" s="553" t="s">
        <v>40</v>
      </c>
      <c r="F1387" s="313">
        <v>4</v>
      </c>
      <c r="G1387" s="39"/>
      <c r="H1387" s="39"/>
      <c r="I1387" s="40"/>
      <c r="M1387" s="311"/>
      <c r="N1387" s="311"/>
      <c r="O1387" s="312"/>
      <c r="P1387" s="313"/>
    </row>
    <row r="1388" spans="3:16" ht="13.5" customHeight="1">
      <c r="C1388" s="511" t="s">
        <v>417</v>
      </c>
      <c r="D1388" s="508" t="s">
        <v>131</v>
      </c>
      <c r="E1388" s="553" t="s">
        <v>35</v>
      </c>
      <c r="F1388" s="313">
        <v>4</v>
      </c>
      <c r="G1388" s="39"/>
      <c r="H1388" s="39"/>
      <c r="I1388" s="40"/>
      <c r="M1388" s="311"/>
      <c r="N1388" s="311"/>
      <c r="O1388" s="312"/>
      <c r="P1388" s="313"/>
    </row>
    <row r="1389" spans="3:16" ht="13.5" customHeight="1">
      <c r="C1389" s="510" t="s">
        <v>916</v>
      </c>
      <c r="D1389" s="508" t="s">
        <v>131</v>
      </c>
      <c r="E1389" s="553" t="s">
        <v>40</v>
      </c>
      <c r="F1389" s="313">
        <v>4</v>
      </c>
      <c r="G1389" s="39"/>
      <c r="H1389" s="39"/>
      <c r="I1389" s="40"/>
      <c r="M1389" s="311"/>
      <c r="N1389" s="311"/>
      <c r="O1389" s="312"/>
      <c r="P1389" s="313"/>
    </row>
    <row r="1390" spans="3:16" ht="13.5" customHeight="1">
      <c r="C1390" s="509" t="s">
        <v>208</v>
      </c>
      <c r="D1390" s="556" t="s">
        <v>138</v>
      </c>
      <c r="E1390" s="552" t="s">
        <v>35</v>
      </c>
      <c r="F1390" s="313">
        <v>4</v>
      </c>
      <c r="G1390" s="39"/>
      <c r="H1390" s="39"/>
      <c r="I1390" s="40"/>
      <c r="M1390" s="311"/>
      <c r="N1390" s="311"/>
      <c r="O1390" s="312"/>
      <c r="P1390" s="313"/>
    </row>
    <row r="1391" spans="3:16" ht="13.5" customHeight="1">
      <c r="C1391" s="509" t="s">
        <v>917</v>
      </c>
      <c r="D1391" s="556" t="s">
        <v>138</v>
      </c>
      <c r="E1391" s="552" t="s">
        <v>40</v>
      </c>
      <c r="F1391" s="313">
        <v>4</v>
      </c>
      <c r="G1391" s="39"/>
      <c r="H1391" s="39"/>
      <c r="I1391" s="40"/>
      <c r="M1391" s="311"/>
      <c r="N1391" s="311"/>
      <c r="O1391" s="312"/>
      <c r="P1391" s="313"/>
    </row>
    <row r="1392" spans="3:16" ht="13.5" customHeight="1">
      <c r="C1392" s="509" t="s">
        <v>918</v>
      </c>
      <c r="D1392" s="556" t="s">
        <v>138</v>
      </c>
      <c r="E1392" s="552" t="s">
        <v>35</v>
      </c>
      <c r="F1392" s="313">
        <v>4</v>
      </c>
      <c r="G1392" s="39"/>
      <c r="H1392" s="39"/>
      <c r="I1392" s="40"/>
      <c r="M1392" s="311"/>
      <c r="N1392" s="311"/>
      <c r="O1392" s="312"/>
      <c r="P1392" s="313"/>
    </row>
    <row r="1393" spans="3:16" ht="13.5" customHeight="1">
      <c r="C1393" s="509" t="s">
        <v>919</v>
      </c>
      <c r="D1393" s="556" t="s">
        <v>138</v>
      </c>
      <c r="E1393" s="552" t="s">
        <v>35</v>
      </c>
      <c r="F1393" s="313">
        <v>4</v>
      </c>
      <c r="G1393" s="39"/>
      <c r="H1393" s="39"/>
      <c r="I1393" s="40"/>
      <c r="M1393" s="311"/>
      <c r="N1393" s="311"/>
      <c r="O1393" s="312"/>
      <c r="P1393" s="313"/>
    </row>
    <row r="1394" spans="3:16" ht="13.5" customHeight="1">
      <c r="C1394" s="509" t="s">
        <v>429</v>
      </c>
      <c r="D1394" s="556" t="s">
        <v>138</v>
      </c>
      <c r="E1394" s="552" t="s">
        <v>35</v>
      </c>
      <c r="F1394" s="313">
        <v>4</v>
      </c>
      <c r="G1394" s="39"/>
      <c r="H1394" s="39"/>
      <c r="I1394" s="40"/>
      <c r="M1394" s="311"/>
      <c r="N1394" s="311"/>
      <c r="O1394" s="312"/>
      <c r="P1394" s="313"/>
    </row>
    <row r="1395" spans="3:16" ht="13.5" customHeight="1">
      <c r="C1395" s="509" t="s">
        <v>920</v>
      </c>
      <c r="D1395" s="556" t="s">
        <v>138</v>
      </c>
      <c r="E1395" s="552" t="s">
        <v>40</v>
      </c>
      <c r="F1395" s="313">
        <v>4</v>
      </c>
      <c r="G1395" s="39"/>
      <c r="H1395" s="39"/>
      <c r="I1395" s="40"/>
      <c r="M1395" s="311"/>
      <c r="N1395" s="311"/>
      <c r="O1395" s="312"/>
      <c r="P1395" s="313"/>
    </row>
    <row r="1396" spans="3:16" ht="13.5" customHeight="1">
      <c r="C1396" s="509" t="s">
        <v>525</v>
      </c>
      <c r="D1396" s="556" t="s">
        <v>138</v>
      </c>
      <c r="E1396" s="552" t="s">
        <v>35</v>
      </c>
      <c r="F1396" s="313">
        <v>4</v>
      </c>
      <c r="G1396" s="39"/>
      <c r="H1396" s="39"/>
      <c r="I1396" s="40"/>
      <c r="M1396" s="311"/>
      <c r="N1396" s="311"/>
      <c r="O1396" s="312"/>
      <c r="P1396" s="313"/>
    </row>
    <row r="1397" spans="3:16" ht="13.5" customHeight="1">
      <c r="C1397" s="509" t="s">
        <v>921</v>
      </c>
      <c r="D1397" s="556" t="s">
        <v>138</v>
      </c>
      <c r="E1397" s="552" t="s">
        <v>40</v>
      </c>
      <c r="F1397" s="313">
        <v>4</v>
      </c>
      <c r="G1397" s="39"/>
      <c r="H1397" s="39"/>
      <c r="I1397" s="40"/>
      <c r="M1397" s="311"/>
      <c r="N1397" s="311"/>
      <c r="O1397" s="312"/>
      <c r="P1397" s="313"/>
    </row>
    <row r="1398" spans="3:16" ht="13.5" customHeight="1">
      <c r="C1398" s="509" t="s">
        <v>922</v>
      </c>
      <c r="D1398" s="556" t="s">
        <v>138</v>
      </c>
      <c r="E1398" s="552" t="s">
        <v>35</v>
      </c>
      <c r="F1398" s="313">
        <v>4</v>
      </c>
      <c r="G1398" s="39"/>
      <c r="H1398" s="39"/>
      <c r="I1398" s="40"/>
      <c r="M1398" s="311"/>
      <c r="N1398" s="311"/>
      <c r="O1398" s="312"/>
      <c r="P1398" s="313"/>
    </row>
    <row r="1399" spans="3:16" ht="13.5" customHeight="1">
      <c r="C1399" s="509" t="s">
        <v>186</v>
      </c>
      <c r="D1399" s="556" t="s">
        <v>138</v>
      </c>
      <c r="E1399" s="552" t="s">
        <v>35</v>
      </c>
      <c r="F1399" s="313">
        <v>4</v>
      </c>
      <c r="G1399" s="39"/>
      <c r="H1399" s="39"/>
      <c r="I1399" s="40"/>
      <c r="M1399" s="311"/>
      <c r="N1399" s="311"/>
      <c r="O1399" s="312"/>
      <c r="P1399" s="313"/>
    </row>
    <row r="1400" spans="3:16" ht="13.5" customHeight="1">
      <c r="C1400" s="509" t="s">
        <v>1274</v>
      </c>
      <c r="D1400" s="556" t="s">
        <v>138</v>
      </c>
      <c r="E1400" s="552" t="s">
        <v>40</v>
      </c>
      <c r="F1400" s="313">
        <v>4</v>
      </c>
      <c r="G1400" s="39"/>
      <c r="H1400" s="39"/>
      <c r="I1400" s="40"/>
      <c r="M1400" s="311"/>
      <c r="N1400" s="311"/>
      <c r="O1400" s="312"/>
      <c r="P1400" s="313"/>
    </row>
    <row r="1401" spans="3:16" ht="13.5" customHeight="1">
      <c r="C1401" s="509" t="s">
        <v>923</v>
      </c>
      <c r="D1401" s="556" t="s">
        <v>138</v>
      </c>
      <c r="E1401" s="552" t="s">
        <v>35</v>
      </c>
      <c r="F1401" s="313">
        <v>4</v>
      </c>
      <c r="G1401" s="39"/>
      <c r="H1401" s="39"/>
      <c r="I1401" s="40"/>
      <c r="M1401" s="311"/>
      <c r="N1401" s="311"/>
      <c r="O1401" s="312"/>
      <c r="P1401" s="313"/>
    </row>
    <row r="1402" spans="3:16" ht="13.5" customHeight="1">
      <c r="C1402" s="509" t="s">
        <v>439</v>
      </c>
      <c r="D1402" s="556" t="s">
        <v>138</v>
      </c>
      <c r="E1402" s="552" t="s">
        <v>40</v>
      </c>
      <c r="F1402" s="313">
        <v>4</v>
      </c>
      <c r="G1402" s="39"/>
      <c r="H1402" s="39"/>
      <c r="I1402" s="40"/>
      <c r="M1402" s="311"/>
      <c r="N1402" s="311"/>
      <c r="O1402" s="312"/>
      <c r="P1402" s="313"/>
    </row>
    <row r="1403" spans="3:16" ht="13.5" customHeight="1">
      <c r="C1403" s="509" t="s">
        <v>924</v>
      </c>
      <c r="D1403" s="556" t="s">
        <v>138</v>
      </c>
      <c r="E1403" s="552" t="s">
        <v>35</v>
      </c>
      <c r="F1403" s="313">
        <v>4</v>
      </c>
      <c r="G1403" s="39"/>
      <c r="H1403" s="39"/>
      <c r="I1403" s="40"/>
      <c r="M1403" s="311"/>
      <c r="N1403" s="311"/>
      <c r="O1403" s="312"/>
      <c r="P1403" s="313"/>
    </row>
    <row r="1404" spans="3:16" ht="13.5" customHeight="1">
      <c r="C1404" s="509" t="s">
        <v>925</v>
      </c>
      <c r="D1404" s="556" t="s">
        <v>138</v>
      </c>
      <c r="E1404" s="552" t="s">
        <v>35</v>
      </c>
      <c r="F1404" s="313">
        <v>4</v>
      </c>
      <c r="G1404" s="39"/>
      <c r="H1404" s="39"/>
      <c r="I1404" s="40"/>
      <c r="M1404" s="311"/>
      <c r="N1404" s="311"/>
      <c r="O1404" s="312"/>
      <c r="P1404" s="313"/>
    </row>
    <row r="1405" spans="3:16" ht="13.5" customHeight="1">
      <c r="C1405" s="509" t="s">
        <v>926</v>
      </c>
      <c r="D1405" s="556" t="s">
        <v>138</v>
      </c>
      <c r="E1405" s="552" t="s">
        <v>35</v>
      </c>
      <c r="F1405" s="313">
        <v>4</v>
      </c>
      <c r="G1405" s="39"/>
      <c r="H1405" s="39"/>
      <c r="I1405" s="40"/>
      <c r="M1405" s="311"/>
      <c r="N1405" s="311"/>
      <c r="O1405" s="312"/>
      <c r="P1405" s="313"/>
    </row>
    <row r="1406" spans="3:16" ht="13.5" customHeight="1">
      <c r="C1406" s="509" t="s">
        <v>927</v>
      </c>
      <c r="D1406" s="556" t="s">
        <v>138</v>
      </c>
      <c r="E1406" s="552" t="s">
        <v>40</v>
      </c>
      <c r="F1406" s="313">
        <v>4</v>
      </c>
      <c r="G1406" s="39"/>
      <c r="H1406" s="39"/>
      <c r="I1406" s="40"/>
      <c r="M1406" s="311"/>
      <c r="N1406" s="311"/>
      <c r="O1406" s="312"/>
      <c r="P1406" s="313"/>
    </row>
    <row r="1407" spans="3:16" ht="13.5" customHeight="1">
      <c r="C1407" s="509" t="s">
        <v>928</v>
      </c>
      <c r="D1407" s="556" t="s">
        <v>138</v>
      </c>
      <c r="E1407" s="552" t="s">
        <v>35</v>
      </c>
      <c r="F1407" s="313">
        <v>4</v>
      </c>
      <c r="G1407" s="39"/>
      <c r="H1407" s="39"/>
      <c r="I1407" s="40"/>
      <c r="M1407" s="311"/>
      <c r="N1407" s="311"/>
      <c r="O1407" s="312"/>
      <c r="P1407" s="313"/>
    </row>
    <row r="1408" spans="3:16" ht="13.5" customHeight="1">
      <c r="C1408" s="509" t="s">
        <v>929</v>
      </c>
      <c r="D1408" s="556" t="s">
        <v>138</v>
      </c>
      <c r="E1408" s="552" t="s">
        <v>40</v>
      </c>
      <c r="F1408" s="313">
        <v>4</v>
      </c>
      <c r="G1408" s="39"/>
      <c r="H1408" s="39"/>
      <c r="I1408" s="40"/>
      <c r="M1408" s="311"/>
      <c r="N1408" s="311"/>
      <c r="O1408" s="312"/>
      <c r="P1408" s="313"/>
    </row>
    <row r="1409" spans="3:16" ht="13.5" customHeight="1">
      <c r="C1409" s="509" t="s">
        <v>930</v>
      </c>
      <c r="D1409" s="556" t="s">
        <v>138</v>
      </c>
      <c r="E1409" s="552" t="s">
        <v>40</v>
      </c>
      <c r="F1409" s="313">
        <v>4</v>
      </c>
      <c r="G1409" s="39"/>
      <c r="H1409" s="39"/>
      <c r="I1409" s="40"/>
      <c r="M1409" s="311"/>
      <c r="N1409" s="311"/>
      <c r="O1409" s="312"/>
      <c r="P1409" s="313"/>
    </row>
    <row r="1410" spans="3:16" ht="13.5" customHeight="1">
      <c r="C1410" s="509" t="s">
        <v>1432</v>
      </c>
      <c r="D1410" s="556" t="s">
        <v>138</v>
      </c>
      <c r="E1410" s="552" t="s">
        <v>40</v>
      </c>
      <c r="F1410" s="313">
        <v>4</v>
      </c>
      <c r="G1410" s="39"/>
      <c r="H1410" s="39"/>
      <c r="I1410" s="40"/>
      <c r="M1410" s="311"/>
      <c r="N1410" s="311"/>
      <c r="O1410" s="312"/>
      <c r="P1410" s="313"/>
    </row>
    <row r="1411" spans="3:16" ht="13.5" customHeight="1">
      <c r="C1411" s="509" t="s">
        <v>221</v>
      </c>
      <c r="D1411" s="556" t="s">
        <v>138</v>
      </c>
      <c r="E1411" s="552" t="s">
        <v>35</v>
      </c>
      <c r="F1411" s="313">
        <v>4</v>
      </c>
      <c r="G1411" s="39"/>
      <c r="H1411" s="39"/>
      <c r="I1411" s="40"/>
      <c r="M1411" s="311"/>
      <c r="N1411" s="311"/>
      <c r="O1411" s="312"/>
      <c r="P1411" s="313"/>
    </row>
    <row r="1412" spans="3:16" ht="13.5" customHeight="1">
      <c r="C1412" s="509" t="s">
        <v>931</v>
      </c>
      <c r="D1412" s="556" t="s">
        <v>138</v>
      </c>
      <c r="E1412" s="552" t="s">
        <v>35</v>
      </c>
      <c r="F1412" s="313">
        <v>4</v>
      </c>
      <c r="G1412" s="39"/>
      <c r="H1412" s="39"/>
      <c r="I1412" s="40"/>
      <c r="M1412" s="311"/>
      <c r="N1412" s="311"/>
      <c r="O1412" s="312"/>
      <c r="P1412" s="313"/>
    </row>
    <row r="1413" spans="3:16" ht="13.5" customHeight="1">
      <c r="C1413" s="509" t="s">
        <v>932</v>
      </c>
      <c r="D1413" s="556" t="s">
        <v>138</v>
      </c>
      <c r="E1413" s="552" t="s">
        <v>35</v>
      </c>
      <c r="F1413" s="313">
        <v>4</v>
      </c>
      <c r="G1413" s="39"/>
      <c r="H1413" s="39"/>
      <c r="I1413" s="40"/>
      <c r="M1413" s="311"/>
      <c r="N1413" s="311"/>
      <c r="O1413" s="312"/>
      <c r="P1413" s="313"/>
    </row>
    <row r="1414" spans="3:16" ht="13.5" customHeight="1">
      <c r="C1414" s="509" t="s">
        <v>933</v>
      </c>
      <c r="D1414" s="556" t="s">
        <v>138</v>
      </c>
      <c r="E1414" s="552" t="s">
        <v>40</v>
      </c>
      <c r="F1414" s="313">
        <v>4</v>
      </c>
      <c r="G1414" s="39"/>
      <c r="H1414" s="39"/>
      <c r="I1414" s="40"/>
      <c r="M1414" s="311"/>
      <c r="N1414" s="311"/>
      <c r="O1414" s="312"/>
      <c r="P1414" s="313"/>
    </row>
    <row r="1415" spans="3:16" ht="13.5" customHeight="1">
      <c r="C1415" s="509" t="s">
        <v>464</v>
      </c>
      <c r="D1415" s="556" t="s">
        <v>138</v>
      </c>
      <c r="E1415" s="552" t="s">
        <v>35</v>
      </c>
      <c r="F1415" s="313">
        <v>4</v>
      </c>
      <c r="G1415" s="39"/>
      <c r="H1415" s="39"/>
      <c r="I1415" s="40"/>
      <c r="M1415" s="311"/>
      <c r="N1415" s="311"/>
      <c r="O1415" s="312"/>
      <c r="P1415" s="313"/>
    </row>
    <row r="1416" spans="3:16" ht="13.5" customHeight="1">
      <c r="C1416" s="509" t="s">
        <v>450</v>
      </c>
      <c r="D1416" s="556" t="s">
        <v>138</v>
      </c>
      <c r="E1416" s="552" t="s">
        <v>35</v>
      </c>
      <c r="F1416" s="313">
        <v>4</v>
      </c>
      <c r="G1416" s="39"/>
      <c r="H1416" s="39"/>
      <c r="I1416" s="40"/>
      <c r="M1416" s="311"/>
      <c r="N1416" s="311"/>
      <c r="O1416" s="312"/>
      <c r="P1416" s="313"/>
    </row>
    <row r="1417" spans="3:16" ht="13.5" customHeight="1">
      <c r="C1417" s="509" t="s">
        <v>934</v>
      </c>
      <c r="D1417" s="556" t="s">
        <v>138</v>
      </c>
      <c r="E1417" s="552" t="s">
        <v>40</v>
      </c>
      <c r="F1417" s="313">
        <v>4</v>
      </c>
      <c r="G1417" s="39"/>
      <c r="H1417" s="39"/>
      <c r="I1417" s="40"/>
      <c r="M1417" s="311"/>
      <c r="N1417" s="311"/>
      <c r="O1417" s="312"/>
      <c r="P1417" s="313"/>
    </row>
    <row r="1418" spans="3:16" ht="13.5" customHeight="1">
      <c r="C1418" s="509" t="s">
        <v>230</v>
      </c>
      <c r="D1418" s="556" t="s">
        <v>138</v>
      </c>
      <c r="E1418" s="552" t="s">
        <v>35</v>
      </c>
      <c r="F1418" s="313">
        <v>4</v>
      </c>
      <c r="G1418" s="39"/>
      <c r="H1418" s="39"/>
      <c r="I1418" s="40"/>
      <c r="M1418" s="311"/>
      <c r="N1418" s="311"/>
      <c r="O1418" s="312"/>
      <c r="P1418" s="313"/>
    </row>
    <row r="1419" spans="3:16" ht="13.5" customHeight="1">
      <c r="C1419" s="509" t="s">
        <v>395</v>
      </c>
      <c r="D1419" s="556" t="s">
        <v>138</v>
      </c>
      <c r="E1419" s="552" t="s">
        <v>35</v>
      </c>
      <c r="F1419" s="313">
        <v>4</v>
      </c>
      <c r="G1419" s="39"/>
      <c r="H1419" s="39"/>
      <c r="I1419" s="40"/>
      <c r="M1419" s="311"/>
      <c r="N1419" s="311"/>
      <c r="O1419" s="312"/>
      <c r="P1419" s="313"/>
    </row>
    <row r="1420" spans="3:16" ht="13.5" customHeight="1">
      <c r="C1420" s="509" t="s">
        <v>935</v>
      </c>
      <c r="D1420" s="556" t="s">
        <v>138</v>
      </c>
      <c r="E1420" s="552" t="s">
        <v>35</v>
      </c>
      <c r="F1420" s="313">
        <v>4</v>
      </c>
      <c r="G1420" s="39"/>
      <c r="H1420" s="39"/>
      <c r="I1420" s="40"/>
      <c r="M1420" s="311"/>
      <c r="N1420" s="311"/>
      <c r="O1420" s="312"/>
      <c r="P1420" s="313"/>
    </row>
    <row r="1421" spans="3:16" ht="13.5" customHeight="1">
      <c r="C1421" s="509" t="s">
        <v>936</v>
      </c>
      <c r="D1421" s="556" t="s">
        <v>138</v>
      </c>
      <c r="E1421" s="552" t="s">
        <v>40</v>
      </c>
      <c r="F1421" s="313">
        <v>4</v>
      </c>
      <c r="G1421" s="39"/>
      <c r="H1421" s="39"/>
      <c r="I1421" s="40"/>
      <c r="M1421" s="311"/>
      <c r="N1421" s="311"/>
      <c r="O1421" s="312"/>
      <c r="P1421" s="313"/>
    </row>
    <row r="1422" spans="3:16" ht="13.5" customHeight="1">
      <c r="C1422" s="509" t="s">
        <v>458</v>
      </c>
      <c r="D1422" s="556" t="s">
        <v>138</v>
      </c>
      <c r="E1422" s="552" t="s">
        <v>40</v>
      </c>
      <c r="F1422" s="313">
        <v>4</v>
      </c>
      <c r="G1422" s="39"/>
      <c r="H1422" s="39"/>
      <c r="I1422" s="40"/>
      <c r="M1422" s="311"/>
      <c r="N1422" s="311"/>
      <c r="O1422" s="312"/>
      <c r="P1422" s="313"/>
    </row>
    <row r="1423" spans="3:16" ht="13.5" customHeight="1">
      <c r="C1423" s="509" t="s">
        <v>937</v>
      </c>
      <c r="D1423" s="556" t="s">
        <v>138</v>
      </c>
      <c r="E1423" s="552" t="s">
        <v>40</v>
      </c>
      <c r="F1423" s="313">
        <v>4</v>
      </c>
      <c r="G1423" s="39"/>
      <c r="H1423" s="39"/>
      <c r="I1423" s="40"/>
      <c r="M1423" s="311"/>
      <c r="N1423" s="311"/>
      <c r="O1423" s="312"/>
      <c r="P1423" s="313"/>
    </row>
    <row r="1424" spans="3:16" ht="13.5" customHeight="1">
      <c r="C1424" s="509" t="s">
        <v>500</v>
      </c>
      <c r="D1424" s="556" t="s">
        <v>138</v>
      </c>
      <c r="E1424" s="552" t="s">
        <v>40</v>
      </c>
      <c r="F1424" s="313">
        <v>4</v>
      </c>
      <c r="G1424" s="39"/>
      <c r="H1424" s="39"/>
      <c r="I1424" s="40"/>
      <c r="M1424" s="311"/>
      <c r="N1424" s="311"/>
      <c r="O1424" s="312"/>
      <c r="P1424" s="313"/>
    </row>
    <row r="1425" spans="3:16" ht="13.5" customHeight="1">
      <c r="C1425" s="512" t="s">
        <v>1558</v>
      </c>
      <c r="D1425" s="556" t="s">
        <v>138</v>
      </c>
      <c r="E1425" s="552" t="s">
        <v>40</v>
      </c>
      <c r="F1425" s="313">
        <v>4</v>
      </c>
      <c r="G1425" s="39"/>
      <c r="H1425" s="39"/>
      <c r="I1425" s="40"/>
      <c r="M1425" s="311"/>
      <c r="N1425" s="311"/>
      <c r="O1425" s="312"/>
      <c r="P1425" s="313"/>
    </row>
    <row r="1426" spans="3:16" ht="13.5" customHeight="1">
      <c r="C1426" s="618" t="s">
        <v>1470</v>
      </c>
      <c r="D1426" s="685" t="s">
        <v>138</v>
      </c>
      <c r="E1426" s="682" t="s">
        <v>40</v>
      </c>
      <c r="F1426" s="313">
        <v>4</v>
      </c>
      <c r="G1426" s="39"/>
      <c r="H1426" s="39"/>
      <c r="I1426" s="40"/>
      <c r="M1426" s="311"/>
      <c r="N1426" s="311"/>
      <c r="O1426" s="312"/>
      <c r="P1426" s="313"/>
    </row>
    <row r="1427" spans="3:16" ht="13.5" customHeight="1">
      <c r="C1427" s="619" t="s">
        <v>1559</v>
      </c>
      <c r="D1427" s="685" t="s">
        <v>138</v>
      </c>
      <c r="E1427" s="682" t="s">
        <v>40</v>
      </c>
      <c r="F1427" s="313">
        <v>4</v>
      </c>
      <c r="G1427" s="39"/>
      <c r="H1427" s="39"/>
      <c r="I1427" s="40"/>
      <c r="M1427" s="311"/>
      <c r="N1427" s="311"/>
      <c r="O1427" s="312"/>
      <c r="P1427" s="313"/>
    </row>
    <row r="1428" spans="3:16" ht="13.5" customHeight="1">
      <c r="C1428" s="618" t="s">
        <v>447</v>
      </c>
      <c r="D1428" s="685" t="s">
        <v>138</v>
      </c>
      <c r="E1428" s="682" t="s">
        <v>40</v>
      </c>
      <c r="F1428" s="313">
        <v>4</v>
      </c>
      <c r="G1428" s="39"/>
      <c r="H1428" s="39"/>
      <c r="I1428" s="40"/>
      <c r="M1428" s="311"/>
      <c r="N1428" s="311"/>
      <c r="O1428" s="312"/>
      <c r="P1428" s="313"/>
    </row>
    <row r="1429" spans="3:16" ht="13.5" customHeight="1">
      <c r="C1429" s="619" t="s">
        <v>1466</v>
      </c>
      <c r="D1429" s="685" t="s">
        <v>138</v>
      </c>
      <c r="E1429" s="682" t="s">
        <v>40</v>
      </c>
      <c r="F1429" s="313">
        <v>4</v>
      </c>
      <c r="G1429" s="39"/>
      <c r="H1429" s="39"/>
      <c r="I1429" s="40"/>
      <c r="M1429" s="311"/>
      <c r="N1429" s="311"/>
      <c r="O1429" s="312"/>
      <c r="P1429" s="313"/>
    </row>
    <row r="1430" spans="3:16" ht="13.5" customHeight="1">
      <c r="C1430" s="506" t="s">
        <v>496</v>
      </c>
      <c r="D1430" s="506" t="s">
        <v>142</v>
      </c>
      <c r="E1430" s="557" t="s">
        <v>40</v>
      </c>
      <c r="F1430" s="313">
        <v>4</v>
      </c>
      <c r="G1430" s="39"/>
      <c r="H1430" s="39"/>
      <c r="I1430" s="40"/>
      <c r="M1430" s="311"/>
      <c r="N1430" s="311"/>
      <c r="O1430" s="312"/>
      <c r="P1430" s="313"/>
    </row>
    <row r="1431" spans="3:16" ht="13.5" customHeight="1">
      <c r="C1431" s="506" t="s">
        <v>938</v>
      </c>
      <c r="D1431" s="506" t="s">
        <v>142</v>
      </c>
      <c r="E1431" s="557" t="s">
        <v>35</v>
      </c>
      <c r="F1431" s="313">
        <v>4</v>
      </c>
      <c r="G1431" s="39"/>
      <c r="H1431" s="39"/>
      <c r="I1431" s="40"/>
      <c r="M1431" s="311"/>
      <c r="N1431" s="311"/>
      <c r="O1431" s="312"/>
      <c r="P1431" s="313"/>
    </row>
    <row r="1432" spans="3:16" ht="13.5" customHeight="1">
      <c r="C1432" s="506" t="s">
        <v>478</v>
      </c>
      <c r="D1432" s="506" t="s">
        <v>142</v>
      </c>
      <c r="E1432" s="557" t="s">
        <v>40</v>
      </c>
      <c r="F1432" s="313">
        <v>4</v>
      </c>
      <c r="G1432" s="39"/>
      <c r="H1432" s="39"/>
      <c r="I1432" s="40"/>
      <c r="M1432" s="311"/>
      <c r="N1432" s="311"/>
      <c r="O1432" s="312"/>
      <c r="P1432" s="313"/>
    </row>
    <row r="1433" spans="3:16" ht="13.5" customHeight="1">
      <c r="C1433" s="506" t="s">
        <v>939</v>
      </c>
      <c r="D1433" s="506" t="s">
        <v>142</v>
      </c>
      <c r="E1433" s="557" t="s">
        <v>35</v>
      </c>
      <c r="F1433" s="313">
        <v>4</v>
      </c>
      <c r="G1433" s="39"/>
      <c r="H1433" s="39"/>
      <c r="I1433" s="40"/>
      <c r="M1433" s="311"/>
      <c r="N1433" s="311"/>
      <c r="O1433" s="312"/>
      <c r="P1433" s="313"/>
    </row>
    <row r="1434" spans="3:16" ht="13.5" customHeight="1">
      <c r="C1434" s="506" t="s">
        <v>484</v>
      </c>
      <c r="D1434" s="506" t="s">
        <v>142</v>
      </c>
      <c r="E1434" s="557" t="s">
        <v>40</v>
      </c>
      <c r="F1434" s="313">
        <v>4</v>
      </c>
      <c r="G1434" s="39"/>
      <c r="H1434" s="39"/>
      <c r="I1434" s="40"/>
      <c r="M1434" s="311"/>
      <c r="N1434" s="311"/>
      <c r="O1434" s="312"/>
      <c r="P1434" s="313"/>
    </row>
    <row r="1435" spans="3:16" ht="13.5" customHeight="1">
      <c r="C1435" s="506" t="s">
        <v>940</v>
      </c>
      <c r="D1435" s="506" t="s">
        <v>142</v>
      </c>
      <c r="E1435" s="557" t="s">
        <v>35</v>
      </c>
      <c r="F1435" s="313">
        <v>4</v>
      </c>
      <c r="G1435" s="39"/>
      <c r="H1435" s="39"/>
      <c r="I1435" s="40"/>
      <c r="M1435" s="311"/>
      <c r="N1435" s="311"/>
      <c r="O1435" s="312"/>
      <c r="P1435" s="313"/>
    </row>
    <row r="1436" spans="3:16" ht="13.5" customHeight="1">
      <c r="C1436" s="506" t="s">
        <v>941</v>
      </c>
      <c r="D1436" s="506" t="s">
        <v>142</v>
      </c>
      <c r="E1436" s="557" t="s">
        <v>35</v>
      </c>
      <c r="F1436" s="313">
        <v>4</v>
      </c>
      <c r="G1436" s="39"/>
      <c r="H1436" s="39"/>
      <c r="I1436" s="40"/>
      <c r="M1436" s="311"/>
      <c r="N1436" s="311"/>
      <c r="O1436" s="312"/>
      <c r="P1436" s="313"/>
    </row>
    <row r="1437" spans="3:16" ht="13.5" customHeight="1">
      <c r="C1437" s="506" t="s">
        <v>414</v>
      </c>
      <c r="D1437" s="506" t="s">
        <v>142</v>
      </c>
      <c r="E1437" s="557" t="s">
        <v>35</v>
      </c>
      <c r="F1437" s="313">
        <v>4</v>
      </c>
      <c r="G1437" s="39"/>
      <c r="H1437" s="39"/>
      <c r="I1437" s="40"/>
      <c r="M1437" s="311"/>
      <c r="N1437" s="311"/>
      <c r="O1437" s="312"/>
      <c r="P1437" s="313"/>
    </row>
    <row r="1438" spans="3:16" ht="13.5" customHeight="1">
      <c r="C1438" s="506" t="s">
        <v>424</v>
      </c>
      <c r="D1438" s="506" t="s">
        <v>142</v>
      </c>
      <c r="E1438" s="557" t="s">
        <v>40</v>
      </c>
      <c r="F1438" s="313">
        <v>4</v>
      </c>
      <c r="G1438" s="39"/>
      <c r="H1438" s="39"/>
      <c r="I1438" s="40"/>
      <c r="M1438" s="311"/>
      <c r="N1438" s="311"/>
      <c r="O1438" s="312"/>
      <c r="P1438" s="313"/>
    </row>
    <row r="1439" spans="3:16" ht="13.5" customHeight="1">
      <c r="C1439" s="506" t="s">
        <v>942</v>
      </c>
      <c r="D1439" s="506" t="s">
        <v>142</v>
      </c>
      <c r="E1439" s="557" t="s">
        <v>35</v>
      </c>
      <c r="F1439" s="313">
        <v>4</v>
      </c>
      <c r="G1439" s="39"/>
      <c r="H1439" s="39"/>
      <c r="I1439" s="40"/>
      <c r="M1439" s="311"/>
      <c r="N1439" s="311"/>
      <c r="O1439" s="312"/>
      <c r="P1439" s="313"/>
    </row>
    <row r="1440" spans="3:16" ht="13.5" customHeight="1">
      <c r="C1440" s="506" t="s">
        <v>943</v>
      </c>
      <c r="D1440" s="506" t="s">
        <v>142</v>
      </c>
      <c r="E1440" s="557" t="s">
        <v>40</v>
      </c>
      <c r="F1440" s="313">
        <v>4</v>
      </c>
      <c r="G1440" s="39"/>
      <c r="H1440" s="39"/>
      <c r="I1440" s="40"/>
      <c r="M1440" s="311"/>
      <c r="N1440" s="311"/>
      <c r="O1440" s="312"/>
      <c r="P1440" s="313"/>
    </row>
    <row r="1441" spans="3:16" ht="13.5" customHeight="1">
      <c r="C1441" s="506" t="s">
        <v>944</v>
      </c>
      <c r="D1441" s="506" t="s">
        <v>142</v>
      </c>
      <c r="E1441" s="557" t="s">
        <v>40</v>
      </c>
      <c r="F1441" s="313">
        <v>4</v>
      </c>
      <c r="G1441" s="39"/>
      <c r="H1441" s="39"/>
      <c r="I1441" s="40"/>
      <c r="M1441" s="277"/>
      <c r="N1441" s="282"/>
      <c r="O1441" s="280"/>
      <c r="P1441" s="313"/>
    </row>
    <row r="1442" spans="3:16" ht="13.5" customHeight="1">
      <c r="C1442" s="506" t="s">
        <v>945</v>
      </c>
      <c r="D1442" s="506" t="s">
        <v>142</v>
      </c>
      <c r="E1442" s="557" t="s">
        <v>40</v>
      </c>
      <c r="F1442" s="313">
        <v>4</v>
      </c>
      <c r="G1442" s="39"/>
      <c r="H1442" s="39"/>
      <c r="I1442" s="40"/>
      <c r="M1442" s="311"/>
      <c r="N1442" s="311"/>
      <c r="O1442" s="312"/>
      <c r="P1442" s="313"/>
    </row>
    <row r="1443" spans="3:16" ht="13.5" customHeight="1">
      <c r="C1443" s="506" t="s">
        <v>946</v>
      </c>
      <c r="D1443" s="506" t="s">
        <v>142</v>
      </c>
      <c r="E1443" s="557" t="s">
        <v>35</v>
      </c>
      <c r="F1443" s="313">
        <v>4</v>
      </c>
      <c r="G1443" s="39"/>
      <c r="H1443" s="39"/>
      <c r="I1443" s="40"/>
      <c r="M1443" s="311"/>
      <c r="N1443" s="311"/>
      <c r="O1443" s="312"/>
      <c r="P1443" s="313"/>
    </row>
    <row r="1444" spans="3:16" ht="13.5" customHeight="1">
      <c r="C1444" s="506" t="s">
        <v>141</v>
      </c>
      <c r="D1444" s="506" t="s">
        <v>142</v>
      </c>
      <c r="E1444" s="557" t="s">
        <v>35</v>
      </c>
      <c r="F1444" s="313">
        <v>4</v>
      </c>
      <c r="G1444" s="39"/>
      <c r="H1444" s="39"/>
      <c r="I1444" s="40"/>
      <c r="M1444" s="311"/>
      <c r="N1444" s="311"/>
      <c r="O1444" s="312"/>
      <c r="P1444" s="313"/>
    </row>
    <row r="1445" spans="3:16" ht="13.5" customHeight="1">
      <c r="C1445" s="506" t="s">
        <v>1469</v>
      </c>
      <c r="D1445" s="506" t="s">
        <v>142</v>
      </c>
      <c r="E1445" s="557" t="s">
        <v>40</v>
      </c>
      <c r="F1445" s="313">
        <v>4</v>
      </c>
      <c r="G1445" s="39"/>
      <c r="H1445" s="39"/>
      <c r="I1445" s="40"/>
      <c r="M1445" s="311"/>
      <c r="N1445" s="311"/>
      <c r="O1445" s="312"/>
      <c r="P1445" s="313"/>
    </row>
    <row r="1446" spans="3:16" ht="13.5" customHeight="1">
      <c r="C1446" s="506" t="s">
        <v>947</v>
      </c>
      <c r="D1446" s="506" t="s">
        <v>142</v>
      </c>
      <c r="E1446" s="557" t="s">
        <v>35</v>
      </c>
      <c r="F1446" s="313">
        <v>4</v>
      </c>
      <c r="G1446" s="39"/>
      <c r="H1446" s="39"/>
      <c r="I1446" s="40"/>
      <c r="M1446" s="311"/>
      <c r="N1446" s="311"/>
      <c r="O1446" s="312"/>
      <c r="P1446" s="313"/>
    </row>
    <row r="1447" spans="3:16" ht="13.5" customHeight="1">
      <c r="C1447" s="506" t="s">
        <v>165</v>
      </c>
      <c r="D1447" s="506" t="s">
        <v>142</v>
      </c>
      <c r="E1447" s="557" t="s">
        <v>35</v>
      </c>
      <c r="F1447" s="313">
        <v>4</v>
      </c>
      <c r="G1447" s="39"/>
      <c r="H1447" s="39"/>
      <c r="I1447" s="40"/>
      <c r="M1447" s="311"/>
      <c r="N1447" s="311"/>
      <c r="O1447" s="312"/>
      <c r="P1447" s="313"/>
    </row>
    <row r="1448" spans="3:16" ht="13.5" customHeight="1">
      <c r="C1448" s="506" t="s">
        <v>384</v>
      </c>
      <c r="D1448" s="506" t="s">
        <v>142</v>
      </c>
      <c r="E1448" s="557" t="s">
        <v>40</v>
      </c>
      <c r="F1448" s="313">
        <v>4</v>
      </c>
      <c r="G1448" s="39"/>
      <c r="H1448" s="39"/>
      <c r="I1448" s="40"/>
      <c r="M1448" s="311"/>
      <c r="N1448" s="311"/>
      <c r="O1448" s="312"/>
      <c r="P1448" s="313"/>
    </row>
    <row r="1449" spans="3:16" ht="13.5" customHeight="1">
      <c r="C1449" s="506" t="s">
        <v>948</v>
      </c>
      <c r="D1449" s="506" t="s">
        <v>142</v>
      </c>
      <c r="E1449" s="557" t="s">
        <v>40</v>
      </c>
      <c r="F1449" s="313">
        <v>4</v>
      </c>
      <c r="G1449" s="39"/>
      <c r="H1449" s="39"/>
      <c r="I1449" s="40"/>
      <c r="M1449" s="311"/>
      <c r="N1449" s="311"/>
      <c r="O1449" s="312"/>
      <c r="P1449" s="313"/>
    </row>
    <row r="1450" spans="3:16" ht="13.5" customHeight="1">
      <c r="C1450" s="617" t="s">
        <v>1560</v>
      </c>
      <c r="D1450" s="683" t="s">
        <v>142</v>
      </c>
      <c r="E1450" s="686" t="s">
        <v>40</v>
      </c>
      <c r="F1450" s="313">
        <v>4</v>
      </c>
      <c r="G1450" s="39"/>
      <c r="H1450" s="39"/>
      <c r="I1450" s="40"/>
      <c r="M1450" s="311"/>
      <c r="N1450" s="311"/>
      <c r="O1450" s="312"/>
      <c r="P1450" s="313"/>
    </row>
    <row r="1451" spans="3:16" ht="13.5" customHeight="1" thickBot="1">
      <c r="C1451" s="620" t="s">
        <v>1478</v>
      </c>
      <c r="D1451" s="687" t="s">
        <v>142</v>
      </c>
      <c r="E1451" s="688" t="s">
        <v>35</v>
      </c>
      <c r="F1451" s="313">
        <v>4</v>
      </c>
      <c r="G1451" s="39"/>
      <c r="H1451" s="39"/>
      <c r="I1451" s="40"/>
      <c r="M1451" s="311"/>
      <c r="N1451" s="311"/>
      <c r="O1451" s="312"/>
      <c r="P1451" s="313"/>
    </row>
    <row r="1452" spans="3:16" ht="13.5" customHeight="1">
      <c r="C1452" s="621" t="s">
        <v>210</v>
      </c>
      <c r="D1452" s="689" t="s">
        <v>211</v>
      </c>
      <c r="E1452" s="690" t="s">
        <v>35</v>
      </c>
      <c r="F1452" s="313">
        <v>5</v>
      </c>
      <c r="G1452" s="39"/>
      <c r="H1452" s="39"/>
      <c r="I1452" s="40"/>
      <c r="M1452" s="311"/>
      <c r="N1452" s="311"/>
      <c r="O1452" s="312"/>
      <c r="P1452" s="313"/>
    </row>
    <row r="1453" spans="3:16" ht="13.5" customHeight="1">
      <c r="C1453" s="622" t="s">
        <v>232</v>
      </c>
      <c r="D1453" s="691" t="s">
        <v>211</v>
      </c>
      <c r="E1453" s="692" t="s">
        <v>40</v>
      </c>
      <c r="F1453" s="313">
        <v>5</v>
      </c>
      <c r="G1453" s="39"/>
      <c r="H1453" s="39"/>
      <c r="I1453" s="40"/>
      <c r="M1453" s="311"/>
      <c r="N1453" s="311"/>
      <c r="O1453" s="312"/>
      <c r="P1453" s="313"/>
    </row>
    <row r="1454" spans="3:16" ht="13.5" customHeight="1">
      <c r="C1454" s="622" t="s">
        <v>203</v>
      </c>
      <c r="D1454" s="691" t="s">
        <v>211</v>
      </c>
      <c r="E1454" s="692" t="s">
        <v>40</v>
      </c>
      <c r="F1454" s="313">
        <v>5</v>
      </c>
      <c r="G1454" s="39"/>
      <c r="H1454" s="39"/>
      <c r="I1454" s="40"/>
      <c r="M1454" s="311"/>
      <c r="N1454" s="311"/>
      <c r="O1454" s="312"/>
      <c r="P1454" s="313"/>
    </row>
    <row r="1455" spans="3:16" ht="13.5" customHeight="1">
      <c r="C1455" s="622" t="s">
        <v>951</v>
      </c>
      <c r="D1455" s="691" t="s">
        <v>211</v>
      </c>
      <c r="E1455" s="692" t="s">
        <v>40</v>
      </c>
      <c r="F1455" s="313">
        <v>5</v>
      </c>
      <c r="G1455" s="39"/>
      <c r="H1455" s="39"/>
      <c r="I1455" s="40"/>
      <c r="M1455" s="311"/>
      <c r="N1455" s="311"/>
      <c r="O1455" s="312"/>
      <c r="P1455" s="313"/>
    </row>
    <row r="1456" spans="3:16" ht="13.5" customHeight="1">
      <c r="C1456" s="622" t="s">
        <v>519</v>
      </c>
      <c r="D1456" s="691" t="s">
        <v>211</v>
      </c>
      <c r="E1456" s="692" t="s">
        <v>40</v>
      </c>
      <c r="F1456" s="313">
        <v>5</v>
      </c>
      <c r="G1456" s="39"/>
      <c r="H1456" s="39"/>
      <c r="I1456" s="40"/>
      <c r="M1456" s="311"/>
      <c r="N1456" s="311"/>
      <c r="O1456" s="312"/>
      <c r="P1456" s="313"/>
    </row>
    <row r="1457" spans="3:17" ht="13.5" customHeight="1">
      <c r="C1457" s="622" t="s">
        <v>995</v>
      </c>
      <c r="D1457" s="691" t="s">
        <v>211</v>
      </c>
      <c r="E1457" s="692" t="s">
        <v>35</v>
      </c>
      <c r="F1457" s="313">
        <v>5</v>
      </c>
      <c r="G1457" s="39"/>
      <c r="H1457" s="39"/>
      <c r="I1457" s="40"/>
      <c r="M1457" s="311"/>
      <c r="N1457" s="311"/>
      <c r="O1457" s="312"/>
      <c r="P1457" s="313"/>
    </row>
    <row r="1458" spans="3:17" ht="13.5" customHeight="1">
      <c r="C1458" s="622" t="s">
        <v>1015</v>
      </c>
      <c r="D1458" s="691" t="s">
        <v>211</v>
      </c>
      <c r="E1458" s="692" t="s">
        <v>35</v>
      </c>
      <c r="F1458" s="313">
        <v>5</v>
      </c>
      <c r="G1458" s="39"/>
      <c r="H1458" s="39"/>
      <c r="I1458" s="40"/>
      <c r="M1458" s="277"/>
      <c r="N1458" s="311"/>
      <c r="O1458" s="281"/>
      <c r="P1458" s="313"/>
    </row>
    <row r="1459" spans="3:17" ht="13.5" customHeight="1">
      <c r="C1459" s="623" t="s">
        <v>1561</v>
      </c>
      <c r="D1459" s="693" t="s">
        <v>211</v>
      </c>
      <c r="E1459" s="694" t="s">
        <v>40</v>
      </c>
      <c r="F1459" s="313">
        <v>5</v>
      </c>
      <c r="G1459" s="39"/>
      <c r="H1459" s="39"/>
      <c r="I1459" s="40"/>
      <c r="M1459" s="311"/>
      <c r="N1459" s="311"/>
      <c r="O1459" s="312"/>
      <c r="P1459" s="313"/>
    </row>
    <row r="1460" spans="3:17" ht="13.5" customHeight="1">
      <c r="C1460" s="624" t="s">
        <v>269</v>
      </c>
      <c r="D1460" s="695" t="s">
        <v>270</v>
      </c>
      <c r="E1460" s="696" t="s">
        <v>35</v>
      </c>
      <c r="F1460" s="313">
        <v>5</v>
      </c>
      <c r="G1460" s="39"/>
      <c r="H1460" s="39"/>
      <c r="I1460" s="40"/>
      <c r="M1460" s="311"/>
      <c r="N1460" s="311"/>
      <c r="O1460" s="312"/>
      <c r="P1460" s="313"/>
    </row>
    <row r="1461" spans="3:17" ht="13.5" customHeight="1">
      <c r="C1461" s="624" t="s">
        <v>953</v>
      </c>
      <c r="D1461" s="695" t="s">
        <v>270</v>
      </c>
      <c r="E1461" s="696" t="s">
        <v>35</v>
      </c>
      <c r="F1461" s="313">
        <v>5</v>
      </c>
      <c r="G1461" s="39"/>
      <c r="H1461" s="39"/>
      <c r="I1461" s="40"/>
      <c r="M1461" s="311"/>
      <c r="N1461" s="311"/>
      <c r="O1461" s="312"/>
      <c r="P1461" s="313"/>
    </row>
    <row r="1462" spans="3:17" ht="13.5" customHeight="1">
      <c r="C1462" s="624" t="s">
        <v>954</v>
      </c>
      <c r="D1462" s="695" t="s">
        <v>270</v>
      </c>
      <c r="E1462" s="696" t="s">
        <v>35</v>
      </c>
      <c r="F1462" s="313">
        <v>5</v>
      </c>
      <c r="G1462" s="39"/>
      <c r="H1462" s="39"/>
      <c r="I1462" s="40"/>
      <c r="M1462" s="311"/>
      <c r="N1462" s="311"/>
      <c r="O1462" s="312"/>
      <c r="P1462" s="745"/>
    </row>
    <row r="1463" spans="3:17" ht="13.5" customHeight="1">
      <c r="C1463" s="624" t="s">
        <v>956</v>
      </c>
      <c r="D1463" s="695" t="s">
        <v>270</v>
      </c>
      <c r="E1463" s="696" t="s">
        <v>35</v>
      </c>
      <c r="F1463" s="313">
        <v>5</v>
      </c>
      <c r="G1463" s="39"/>
      <c r="H1463" s="39"/>
      <c r="I1463" s="40"/>
      <c r="M1463" s="311"/>
      <c r="N1463" s="311"/>
      <c r="O1463" s="312"/>
      <c r="P1463" s="313"/>
    </row>
    <row r="1464" spans="3:17" ht="13.5" customHeight="1">
      <c r="C1464" s="624" t="s">
        <v>422</v>
      </c>
      <c r="D1464" s="695" t="s">
        <v>270</v>
      </c>
      <c r="E1464" s="696" t="s">
        <v>35</v>
      </c>
      <c r="F1464" s="313">
        <v>5</v>
      </c>
      <c r="G1464" s="39"/>
      <c r="H1464" s="39"/>
      <c r="I1464" s="40"/>
      <c r="M1464" s="277"/>
      <c r="N1464" s="311"/>
      <c r="O1464" s="281"/>
      <c r="P1464" s="313"/>
    </row>
    <row r="1465" spans="3:17" ht="13.5" customHeight="1">
      <c r="C1465" s="624" t="s">
        <v>957</v>
      </c>
      <c r="D1465" s="695" t="s">
        <v>270</v>
      </c>
      <c r="E1465" s="696" t="s">
        <v>35</v>
      </c>
      <c r="F1465" s="313">
        <v>5</v>
      </c>
      <c r="G1465" s="39"/>
      <c r="H1465" s="39"/>
      <c r="I1465" s="40"/>
      <c r="M1465" s="311"/>
      <c r="N1465" s="311"/>
      <c r="O1465" s="312"/>
      <c r="P1465" s="313"/>
    </row>
    <row r="1466" spans="3:17" ht="13.5" customHeight="1">
      <c r="C1466" s="624" t="s">
        <v>523</v>
      </c>
      <c r="D1466" s="695" t="s">
        <v>270</v>
      </c>
      <c r="E1466" s="696" t="s">
        <v>35</v>
      </c>
      <c r="F1466" s="313">
        <v>5</v>
      </c>
      <c r="G1466" s="39"/>
      <c r="H1466" s="39"/>
      <c r="I1466" s="40"/>
      <c r="M1466" s="311"/>
      <c r="N1466" s="311"/>
      <c r="O1466" s="312"/>
      <c r="P1466" s="313"/>
    </row>
    <row r="1467" spans="3:17" ht="13.5" customHeight="1">
      <c r="C1467" s="624" t="s">
        <v>465</v>
      </c>
      <c r="D1467" s="695" t="s">
        <v>270</v>
      </c>
      <c r="E1467" s="696" t="s">
        <v>35</v>
      </c>
      <c r="F1467" s="313">
        <v>5</v>
      </c>
      <c r="G1467" s="39"/>
      <c r="H1467" s="39"/>
      <c r="I1467" s="40"/>
      <c r="M1467" s="311"/>
      <c r="N1467" s="311"/>
      <c r="O1467" s="312"/>
      <c r="P1467" s="313"/>
    </row>
    <row r="1468" spans="3:17" ht="13.5" customHeight="1">
      <c r="C1468" s="624" t="s">
        <v>505</v>
      </c>
      <c r="D1468" s="695" t="s">
        <v>270</v>
      </c>
      <c r="E1468" s="696" t="s">
        <v>35</v>
      </c>
      <c r="F1468" s="313">
        <v>5</v>
      </c>
      <c r="G1468" s="39"/>
      <c r="H1468" s="39"/>
      <c r="I1468" s="40"/>
      <c r="M1468" s="311"/>
      <c r="N1468" s="311"/>
      <c r="O1468" s="312"/>
      <c r="P1468" s="313"/>
    </row>
    <row r="1469" spans="3:17" ht="13.5" customHeight="1">
      <c r="C1469" s="624" t="s">
        <v>1434</v>
      </c>
      <c r="D1469" s="695" t="s">
        <v>270</v>
      </c>
      <c r="E1469" s="696" t="s">
        <v>40</v>
      </c>
      <c r="F1469" s="313">
        <v>5</v>
      </c>
      <c r="G1469" s="39"/>
      <c r="H1469" s="39"/>
      <c r="I1469" s="40"/>
      <c r="M1469" s="311"/>
      <c r="N1469" s="311"/>
      <c r="O1469" s="312"/>
      <c r="P1469" s="313"/>
    </row>
    <row r="1470" spans="3:17" ht="12.75" customHeight="1">
      <c r="C1470" s="624" t="s">
        <v>959</v>
      </c>
      <c r="D1470" s="695" t="s">
        <v>270</v>
      </c>
      <c r="E1470" s="696" t="s">
        <v>40</v>
      </c>
      <c r="F1470" s="313">
        <v>5</v>
      </c>
      <c r="G1470" s="39"/>
      <c r="H1470" s="39"/>
      <c r="I1470" s="40"/>
      <c r="M1470" s="311"/>
      <c r="N1470" s="311"/>
      <c r="O1470" s="312"/>
      <c r="P1470" s="313"/>
      <c r="Q1470" s="745"/>
    </row>
    <row r="1471" spans="3:17" ht="12.75" customHeight="1">
      <c r="C1471" s="745" t="s">
        <v>1710</v>
      </c>
      <c r="D1471" s="695" t="s">
        <v>270</v>
      </c>
      <c r="E1471" s="696" t="s">
        <v>40</v>
      </c>
      <c r="F1471" s="313">
        <v>6</v>
      </c>
      <c r="G1471" s="39"/>
      <c r="H1471" s="39"/>
      <c r="I1471" s="40" t="s">
        <v>1711</v>
      </c>
      <c r="M1471" s="311"/>
      <c r="N1471" s="311"/>
      <c r="O1471" s="312"/>
      <c r="P1471" s="313"/>
      <c r="Q1471" s="746"/>
    </row>
    <row r="1472" spans="3:17" ht="13.5" customHeight="1">
      <c r="C1472" s="622" t="s">
        <v>181</v>
      </c>
      <c r="D1472" s="697" t="s">
        <v>182</v>
      </c>
      <c r="E1472" s="692" t="s">
        <v>35</v>
      </c>
      <c r="F1472" s="313">
        <v>5</v>
      </c>
      <c r="G1472" s="39"/>
      <c r="H1472" s="39"/>
      <c r="I1472" s="40"/>
      <c r="M1472" s="311"/>
      <c r="N1472" s="311"/>
      <c r="O1472" s="312"/>
      <c r="P1472" s="313"/>
    </row>
    <row r="1473" spans="3:16" ht="13.5" customHeight="1">
      <c r="C1473" s="622" t="s">
        <v>215</v>
      </c>
      <c r="D1473" s="697" t="s">
        <v>182</v>
      </c>
      <c r="E1473" s="692" t="s">
        <v>35</v>
      </c>
      <c r="F1473" s="313">
        <v>5</v>
      </c>
      <c r="G1473" s="39"/>
      <c r="H1473" s="39"/>
      <c r="I1473" s="40"/>
      <c r="M1473" s="311"/>
      <c r="N1473" s="311"/>
      <c r="O1473" s="312"/>
      <c r="P1473" s="313"/>
    </row>
    <row r="1474" spans="3:16" ht="13.5" customHeight="1">
      <c r="C1474" s="622" t="s">
        <v>958</v>
      </c>
      <c r="D1474" s="697" t="s">
        <v>182</v>
      </c>
      <c r="E1474" s="692" t="s">
        <v>35</v>
      </c>
      <c r="F1474" s="313">
        <v>5</v>
      </c>
      <c r="G1474" s="39"/>
      <c r="H1474" s="39"/>
      <c r="I1474" s="40"/>
      <c r="M1474" s="315"/>
      <c r="N1474" s="315"/>
      <c r="O1474" s="316"/>
      <c r="P1474" s="313"/>
    </row>
    <row r="1475" spans="3:16" ht="13.5" customHeight="1">
      <c r="C1475" s="622" t="s">
        <v>960</v>
      </c>
      <c r="D1475" s="697" t="s">
        <v>182</v>
      </c>
      <c r="E1475" s="692" t="s">
        <v>40</v>
      </c>
      <c r="F1475" s="313">
        <v>5</v>
      </c>
      <c r="G1475" s="39"/>
      <c r="H1475" s="39"/>
      <c r="I1475" s="40"/>
      <c r="M1475" s="311"/>
      <c r="N1475" s="311"/>
      <c r="O1475" s="312"/>
      <c r="P1475" s="313"/>
    </row>
    <row r="1476" spans="3:16" ht="13.5" customHeight="1">
      <c r="C1476" s="622" t="s">
        <v>531</v>
      </c>
      <c r="D1476" s="697" t="s">
        <v>182</v>
      </c>
      <c r="E1476" s="692" t="s">
        <v>35</v>
      </c>
      <c r="F1476" s="313">
        <v>5</v>
      </c>
      <c r="G1476" s="39"/>
      <c r="H1476" s="39"/>
      <c r="I1476" s="40"/>
      <c r="M1476" s="311"/>
      <c r="N1476" s="311"/>
      <c r="O1476" s="312"/>
      <c r="P1476" s="313"/>
    </row>
    <row r="1477" spans="3:16" ht="13.5" customHeight="1">
      <c r="C1477" s="622" t="s">
        <v>955</v>
      </c>
      <c r="D1477" s="697" t="s">
        <v>182</v>
      </c>
      <c r="E1477" s="692" t="s">
        <v>35</v>
      </c>
      <c r="F1477" s="313">
        <v>5</v>
      </c>
      <c r="G1477" s="39"/>
      <c r="H1477" s="39"/>
      <c r="I1477" s="40"/>
      <c r="M1477" s="311"/>
      <c r="N1477" s="311"/>
      <c r="O1477" s="312"/>
      <c r="P1477" s="313"/>
    </row>
    <row r="1478" spans="3:16" ht="13.5" customHeight="1">
      <c r="C1478" s="623" t="s">
        <v>1562</v>
      </c>
      <c r="D1478" s="698" t="s">
        <v>182</v>
      </c>
      <c r="E1478" s="694" t="s">
        <v>35</v>
      </c>
      <c r="F1478" s="313">
        <v>5</v>
      </c>
      <c r="G1478" s="39"/>
      <c r="H1478" s="39"/>
      <c r="I1478" s="40"/>
      <c r="M1478" s="311"/>
      <c r="N1478" s="311"/>
      <c r="O1478" s="312"/>
      <c r="P1478" s="313"/>
    </row>
    <row r="1479" spans="3:16" ht="13.5" customHeight="1">
      <c r="C1479" s="623" t="s">
        <v>1563</v>
      </c>
      <c r="D1479" s="698" t="s">
        <v>182</v>
      </c>
      <c r="E1479" s="694" t="s">
        <v>35</v>
      </c>
      <c r="F1479" s="313">
        <v>5</v>
      </c>
      <c r="G1479" s="39"/>
      <c r="H1479" s="39"/>
      <c r="I1479" s="40"/>
      <c r="M1479" s="311"/>
      <c r="N1479" s="311"/>
      <c r="O1479" s="312"/>
      <c r="P1479" s="313"/>
    </row>
    <row r="1480" spans="3:16" ht="13.5" customHeight="1">
      <c r="C1480" s="624" t="s">
        <v>313</v>
      </c>
      <c r="D1480" s="695" t="s">
        <v>1670</v>
      </c>
      <c r="E1480" s="696" t="s">
        <v>35</v>
      </c>
      <c r="F1480" s="313">
        <v>5</v>
      </c>
      <c r="G1480" s="39"/>
      <c r="H1480" s="39"/>
      <c r="I1480" s="40"/>
      <c r="M1480" s="311"/>
      <c r="N1480" s="311"/>
      <c r="O1480" s="312"/>
      <c r="P1480" s="313"/>
    </row>
    <row r="1481" spans="3:16" ht="13.5" customHeight="1">
      <c r="C1481" s="624" t="s">
        <v>434</v>
      </c>
      <c r="D1481" s="695" t="s">
        <v>1670</v>
      </c>
      <c r="E1481" s="696" t="s">
        <v>35</v>
      </c>
      <c r="F1481" s="313">
        <v>5</v>
      </c>
      <c r="G1481" s="39"/>
      <c r="H1481" s="39"/>
      <c r="I1481" s="40"/>
      <c r="M1481" s="311"/>
      <c r="N1481" s="311"/>
      <c r="O1481" s="312"/>
      <c r="P1481" s="313"/>
    </row>
    <row r="1482" spans="3:16" ht="13.5" customHeight="1">
      <c r="C1482" s="624" t="s">
        <v>961</v>
      </c>
      <c r="D1482" s="695" t="s">
        <v>1670</v>
      </c>
      <c r="E1482" s="696" t="s">
        <v>35</v>
      </c>
      <c r="F1482" s="313">
        <v>5</v>
      </c>
      <c r="G1482" s="39"/>
      <c r="H1482" s="39"/>
      <c r="I1482" s="40"/>
      <c r="M1482" s="311"/>
      <c r="N1482" s="311"/>
      <c r="O1482" s="312"/>
      <c r="P1482" s="313"/>
    </row>
    <row r="1483" spans="3:16" ht="13.5" customHeight="1">
      <c r="C1483" s="624" t="s">
        <v>256</v>
      </c>
      <c r="D1483" s="695" t="s">
        <v>1670</v>
      </c>
      <c r="E1483" s="696" t="s">
        <v>40</v>
      </c>
      <c r="F1483" s="313">
        <v>5</v>
      </c>
      <c r="G1483" s="39"/>
      <c r="H1483" s="39"/>
      <c r="I1483" s="40"/>
      <c r="M1483" s="311"/>
      <c r="N1483" s="311"/>
      <c r="O1483" s="312"/>
      <c r="P1483" s="313"/>
    </row>
    <row r="1484" spans="3:16" ht="13.5" customHeight="1">
      <c r="C1484" s="624" t="s">
        <v>488</v>
      </c>
      <c r="D1484" s="695" t="s">
        <v>1670</v>
      </c>
      <c r="E1484" s="696" t="s">
        <v>35</v>
      </c>
      <c r="F1484" s="313">
        <v>5</v>
      </c>
      <c r="G1484" s="39"/>
      <c r="H1484" s="39"/>
      <c r="I1484" s="40"/>
      <c r="M1484" s="311"/>
      <c r="N1484" s="311"/>
      <c r="O1484" s="312"/>
      <c r="P1484" s="313"/>
    </row>
    <row r="1485" spans="3:16" ht="13.5" customHeight="1">
      <c r="C1485" s="624" t="s">
        <v>1436</v>
      </c>
      <c r="D1485" s="695" t="s">
        <v>1670</v>
      </c>
      <c r="E1485" s="696" t="s">
        <v>35</v>
      </c>
      <c r="F1485" s="313">
        <v>5</v>
      </c>
      <c r="G1485" s="39"/>
      <c r="H1485" s="39"/>
      <c r="I1485" s="40"/>
      <c r="M1485" s="311"/>
      <c r="N1485" s="311"/>
      <c r="O1485" s="312"/>
      <c r="P1485" s="313"/>
    </row>
    <row r="1486" spans="3:16" ht="13.5" customHeight="1">
      <c r="C1486" s="624" t="s">
        <v>462</v>
      </c>
      <c r="D1486" s="695" t="s">
        <v>1670</v>
      </c>
      <c r="E1486" s="696" t="s">
        <v>35</v>
      </c>
      <c r="F1486" s="313">
        <v>5</v>
      </c>
      <c r="G1486" s="39"/>
      <c r="H1486" s="39"/>
      <c r="I1486" s="40"/>
      <c r="M1486" s="311"/>
      <c r="N1486" s="311"/>
      <c r="O1486" s="312"/>
      <c r="P1486" s="313"/>
    </row>
    <row r="1487" spans="3:16" ht="13.5" customHeight="1">
      <c r="C1487" s="624" t="s">
        <v>962</v>
      </c>
      <c r="D1487" s="695" t="s">
        <v>1670</v>
      </c>
      <c r="E1487" s="696" t="s">
        <v>35</v>
      </c>
      <c r="F1487" s="313">
        <v>5</v>
      </c>
      <c r="G1487" s="39"/>
      <c r="H1487" s="39"/>
      <c r="I1487" s="40"/>
      <c r="M1487" s="311"/>
      <c r="N1487" s="311"/>
      <c r="O1487" s="312"/>
      <c r="P1487" s="313"/>
    </row>
    <row r="1488" spans="3:16" ht="13.5" customHeight="1">
      <c r="C1488" s="624" t="s">
        <v>963</v>
      </c>
      <c r="D1488" s="695" t="s">
        <v>1670</v>
      </c>
      <c r="E1488" s="696" t="s">
        <v>35</v>
      </c>
      <c r="F1488" s="313">
        <v>5</v>
      </c>
      <c r="G1488" s="39"/>
      <c r="H1488" s="39"/>
      <c r="I1488" s="40"/>
      <c r="M1488" s="315"/>
      <c r="N1488" s="315"/>
      <c r="O1488" s="316"/>
      <c r="P1488" s="313"/>
    </row>
    <row r="1489" spans="3:16" ht="13.5" customHeight="1">
      <c r="C1489" s="624" t="s">
        <v>964</v>
      </c>
      <c r="D1489" s="695" t="s">
        <v>1670</v>
      </c>
      <c r="E1489" s="696" t="s">
        <v>35</v>
      </c>
      <c r="F1489" s="313">
        <v>5</v>
      </c>
      <c r="G1489" s="39"/>
      <c r="H1489" s="39"/>
      <c r="I1489" s="40"/>
      <c r="M1489" s="311"/>
      <c r="N1489" s="311"/>
      <c r="O1489" s="312"/>
      <c r="P1489" s="313"/>
    </row>
    <row r="1490" spans="3:16" ht="13.5" customHeight="1">
      <c r="C1490" s="624" t="s">
        <v>988</v>
      </c>
      <c r="D1490" s="695" t="s">
        <v>1670</v>
      </c>
      <c r="E1490" s="696" t="s">
        <v>40</v>
      </c>
      <c r="F1490" s="313">
        <v>5</v>
      </c>
      <c r="G1490" s="39"/>
      <c r="H1490" s="39"/>
      <c r="I1490" s="40"/>
      <c r="M1490" s="311"/>
      <c r="N1490" s="311"/>
      <c r="O1490" s="312"/>
      <c r="P1490" s="313"/>
    </row>
    <row r="1491" spans="3:16" ht="13.5" customHeight="1">
      <c r="C1491" s="622" t="s">
        <v>176</v>
      </c>
      <c r="D1491" s="697" t="s">
        <v>177</v>
      </c>
      <c r="E1491" s="692" t="s">
        <v>35</v>
      </c>
      <c r="F1491" s="313">
        <v>5</v>
      </c>
      <c r="G1491" s="39"/>
      <c r="H1491" s="39"/>
      <c r="I1491" s="40"/>
      <c r="M1491" s="311"/>
      <c r="N1491" s="311"/>
      <c r="O1491" s="312"/>
      <c r="P1491" s="313"/>
    </row>
    <row r="1492" spans="3:16" ht="13.5" customHeight="1">
      <c r="C1492" s="622" t="s">
        <v>965</v>
      </c>
      <c r="D1492" s="697" t="s">
        <v>177</v>
      </c>
      <c r="E1492" s="692" t="s">
        <v>35</v>
      </c>
      <c r="F1492" s="313">
        <v>5</v>
      </c>
      <c r="G1492" s="39"/>
      <c r="H1492" s="39"/>
      <c r="I1492" s="40"/>
      <c r="M1492" s="311"/>
      <c r="N1492" s="311"/>
      <c r="O1492" s="312"/>
      <c r="P1492" s="313"/>
    </row>
    <row r="1493" spans="3:16" ht="13.5" customHeight="1">
      <c r="C1493" s="622" t="s">
        <v>266</v>
      </c>
      <c r="D1493" s="697" t="s">
        <v>177</v>
      </c>
      <c r="E1493" s="692" t="s">
        <v>35</v>
      </c>
      <c r="F1493" s="313">
        <v>5</v>
      </c>
      <c r="G1493" s="39"/>
      <c r="H1493" s="39"/>
      <c r="I1493" s="40"/>
      <c r="M1493" s="311"/>
      <c r="N1493" s="311"/>
      <c r="O1493" s="312"/>
      <c r="P1493" s="313"/>
    </row>
    <row r="1494" spans="3:16" ht="13.5" customHeight="1">
      <c r="C1494" s="622" t="s">
        <v>431</v>
      </c>
      <c r="D1494" s="697" t="s">
        <v>177</v>
      </c>
      <c r="E1494" s="692" t="s">
        <v>40</v>
      </c>
      <c r="F1494" s="313">
        <v>5</v>
      </c>
      <c r="G1494" s="39"/>
      <c r="H1494" s="39"/>
      <c r="I1494" s="40"/>
      <c r="M1494" s="311"/>
      <c r="N1494" s="311"/>
      <c r="O1494" s="312"/>
      <c r="P1494" s="313"/>
    </row>
    <row r="1495" spans="3:16" ht="13.5" customHeight="1">
      <c r="C1495" s="622"/>
      <c r="D1495" s="697"/>
      <c r="E1495" s="692"/>
      <c r="F1495" s="313"/>
      <c r="G1495" s="39"/>
      <c r="H1495" s="39"/>
      <c r="I1495" s="40"/>
      <c r="M1495" s="311"/>
      <c r="N1495" s="311"/>
      <c r="O1495" s="312"/>
      <c r="P1495" s="313"/>
    </row>
    <row r="1496" spans="3:16" ht="13.5" customHeight="1">
      <c r="C1496" s="622" t="s">
        <v>966</v>
      </c>
      <c r="D1496" s="697" t="s">
        <v>177</v>
      </c>
      <c r="E1496" s="692" t="s">
        <v>35</v>
      </c>
      <c r="F1496" s="313">
        <v>5</v>
      </c>
      <c r="G1496" s="39"/>
      <c r="H1496" s="39"/>
      <c r="I1496" s="40"/>
      <c r="M1496" s="311"/>
      <c r="N1496" s="311"/>
      <c r="O1496" s="312"/>
      <c r="P1496" s="313"/>
    </row>
    <row r="1497" spans="3:16" ht="13.5" customHeight="1">
      <c r="C1497" s="622" t="s">
        <v>294</v>
      </c>
      <c r="D1497" s="697" t="s">
        <v>177</v>
      </c>
      <c r="E1497" s="692" t="s">
        <v>35</v>
      </c>
      <c r="F1497" s="313">
        <v>5</v>
      </c>
      <c r="G1497" s="39"/>
      <c r="H1497" s="39"/>
      <c r="I1497" s="40"/>
      <c r="M1497" s="311"/>
      <c r="N1497" s="311"/>
      <c r="O1497" s="312"/>
      <c r="P1497" s="313"/>
    </row>
    <row r="1498" spans="3:16" ht="13.5" customHeight="1">
      <c r="C1498" s="622" t="s">
        <v>967</v>
      </c>
      <c r="D1498" s="697" t="s">
        <v>177</v>
      </c>
      <c r="E1498" s="692" t="s">
        <v>40</v>
      </c>
      <c r="F1498" s="313">
        <v>5</v>
      </c>
      <c r="G1498" s="39"/>
      <c r="H1498" s="39"/>
      <c r="I1498" s="40"/>
      <c r="M1498" s="311"/>
      <c r="N1498" s="311"/>
      <c r="O1498" s="312"/>
      <c r="P1498" s="313"/>
    </row>
    <row r="1499" spans="3:16" ht="13.5" customHeight="1">
      <c r="C1499" s="622" t="s">
        <v>1476</v>
      </c>
      <c r="D1499" s="697" t="s">
        <v>177</v>
      </c>
      <c r="E1499" s="692" t="s">
        <v>35</v>
      </c>
      <c r="F1499" s="313">
        <v>5</v>
      </c>
      <c r="G1499" s="39"/>
      <c r="H1499" s="39"/>
      <c r="I1499" s="40"/>
      <c r="M1499" s="311"/>
      <c r="N1499" s="311"/>
      <c r="O1499" s="312"/>
      <c r="P1499" s="313"/>
    </row>
    <row r="1500" spans="3:16" ht="13.5" customHeight="1">
      <c r="C1500" s="623" t="s">
        <v>1467</v>
      </c>
      <c r="D1500" s="698" t="s">
        <v>177</v>
      </c>
      <c r="E1500" s="694" t="s">
        <v>35</v>
      </c>
      <c r="F1500" s="313">
        <v>5</v>
      </c>
      <c r="G1500" s="39"/>
      <c r="H1500" s="39"/>
      <c r="I1500" s="40"/>
      <c r="M1500" s="311"/>
      <c r="N1500" s="311"/>
      <c r="O1500" s="312"/>
      <c r="P1500" s="313"/>
    </row>
    <row r="1501" spans="3:16" ht="13.5" customHeight="1">
      <c r="C1501" s="623" t="s">
        <v>1473</v>
      </c>
      <c r="D1501" s="698" t="s">
        <v>177</v>
      </c>
      <c r="E1501" s="694" t="s">
        <v>40</v>
      </c>
      <c r="F1501" s="313">
        <v>5</v>
      </c>
      <c r="G1501" s="39"/>
      <c r="H1501" s="39"/>
      <c r="I1501" s="40"/>
      <c r="M1501" s="311"/>
      <c r="N1501" s="311"/>
      <c r="O1501" s="312"/>
      <c r="P1501" s="313"/>
    </row>
    <row r="1502" spans="3:16" ht="13.5" customHeight="1">
      <c r="C1502" s="624" t="s">
        <v>969</v>
      </c>
      <c r="D1502" s="699" t="s">
        <v>224</v>
      </c>
      <c r="E1502" s="696" t="s">
        <v>35</v>
      </c>
      <c r="F1502" s="313">
        <v>5</v>
      </c>
      <c r="G1502" s="39"/>
      <c r="H1502" s="39"/>
      <c r="I1502" s="40"/>
      <c r="M1502" s="311"/>
      <c r="N1502" s="311"/>
      <c r="O1502" s="312"/>
      <c r="P1502" s="313"/>
    </row>
    <row r="1503" spans="3:16" ht="13.5" customHeight="1">
      <c r="C1503" s="624" t="s">
        <v>970</v>
      </c>
      <c r="D1503" s="699" t="s">
        <v>224</v>
      </c>
      <c r="E1503" s="696" t="s">
        <v>35</v>
      </c>
      <c r="F1503" s="313">
        <v>5</v>
      </c>
      <c r="G1503" s="39"/>
      <c r="H1503" s="39"/>
      <c r="I1503" s="40"/>
      <c r="M1503" s="311"/>
      <c r="N1503" s="311"/>
      <c r="O1503" s="312"/>
      <c r="P1503" s="313"/>
    </row>
    <row r="1504" spans="3:16" ht="13.5" customHeight="1">
      <c r="C1504" s="624" t="s">
        <v>971</v>
      </c>
      <c r="D1504" s="699" t="s">
        <v>224</v>
      </c>
      <c r="E1504" s="696" t="s">
        <v>35</v>
      </c>
      <c r="F1504" s="313">
        <v>5</v>
      </c>
      <c r="G1504" s="39"/>
      <c r="H1504" s="39"/>
      <c r="I1504" s="40"/>
      <c r="M1504" s="311"/>
      <c r="N1504" s="311"/>
      <c r="O1504" s="312"/>
      <c r="P1504" s="313"/>
    </row>
    <row r="1505" spans="3:16" ht="13.5" customHeight="1">
      <c r="C1505" s="624" t="s">
        <v>223</v>
      </c>
      <c r="D1505" s="699" t="s">
        <v>224</v>
      </c>
      <c r="E1505" s="696" t="s">
        <v>35</v>
      </c>
      <c r="F1505" s="313">
        <v>5</v>
      </c>
      <c r="G1505" s="39"/>
      <c r="H1505" s="39"/>
      <c r="I1505" s="40"/>
      <c r="M1505" s="311"/>
      <c r="N1505" s="311"/>
      <c r="O1505" s="312"/>
      <c r="P1505" s="313"/>
    </row>
    <row r="1506" spans="3:16" ht="13.5" customHeight="1">
      <c r="C1506" s="624" t="s">
        <v>972</v>
      </c>
      <c r="D1506" s="699" t="s">
        <v>224</v>
      </c>
      <c r="E1506" s="696" t="s">
        <v>35</v>
      </c>
      <c r="F1506" s="313">
        <v>5</v>
      </c>
      <c r="G1506" s="39"/>
      <c r="H1506" s="39"/>
      <c r="I1506" s="40"/>
      <c r="M1506" s="311"/>
      <c r="N1506" s="311"/>
      <c r="O1506" s="312"/>
      <c r="P1506" s="313"/>
    </row>
    <row r="1507" spans="3:16" ht="13.5" customHeight="1">
      <c r="C1507" s="624" t="s">
        <v>973</v>
      </c>
      <c r="D1507" s="699" t="s">
        <v>224</v>
      </c>
      <c r="E1507" s="696" t="s">
        <v>35</v>
      </c>
      <c r="F1507" s="313">
        <v>5</v>
      </c>
      <c r="G1507" s="39"/>
      <c r="H1507" s="39"/>
      <c r="I1507" s="40"/>
      <c r="M1507" s="311"/>
      <c r="N1507" s="311"/>
      <c r="O1507" s="312"/>
      <c r="P1507" s="313"/>
    </row>
    <row r="1508" spans="3:16" ht="13.5" customHeight="1">
      <c r="C1508" s="624" t="s">
        <v>974</v>
      </c>
      <c r="D1508" s="699" t="s">
        <v>224</v>
      </c>
      <c r="E1508" s="696" t="s">
        <v>35</v>
      </c>
      <c r="F1508" s="313">
        <v>5</v>
      </c>
      <c r="G1508" s="39"/>
      <c r="H1508" s="39"/>
      <c r="I1508" s="40"/>
      <c r="M1508" s="311"/>
      <c r="N1508" s="311"/>
      <c r="O1508" s="312"/>
      <c r="P1508" s="313"/>
    </row>
    <row r="1509" spans="3:16" ht="13.5" customHeight="1">
      <c r="C1509" s="625" t="s">
        <v>968</v>
      </c>
      <c r="D1509" s="700" t="s">
        <v>224</v>
      </c>
      <c r="E1509" s="701" t="s">
        <v>35</v>
      </c>
      <c r="F1509" s="313">
        <v>5</v>
      </c>
      <c r="G1509" s="39"/>
      <c r="H1509" s="39"/>
      <c r="I1509" s="40"/>
      <c r="M1509" s="311"/>
      <c r="N1509" s="311"/>
      <c r="O1509" s="312"/>
      <c r="P1509" s="313"/>
    </row>
    <row r="1510" spans="3:16" ht="13.5" customHeight="1">
      <c r="C1510" s="622" t="s">
        <v>308</v>
      </c>
      <c r="D1510" s="697" t="s">
        <v>309</v>
      </c>
      <c r="E1510" s="692" t="s">
        <v>35</v>
      </c>
      <c r="F1510" s="313">
        <v>5</v>
      </c>
      <c r="G1510" s="39"/>
      <c r="H1510" s="39"/>
      <c r="I1510" s="40"/>
      <c r="M1510" s="311"/>
      <c r="N1510" s="311"/>
      <c r="O1510" s="312"/>
      <c r="P1510" s="313"/>
    </row>
    <row r="1511" spans="3:16" ht="13.5" customHeight="1">
      <c r="C1511" s="622" t="s">
        <v>448</v>
      </c>
      <c r="D1511" s="697" t="s">
        <v>309</v>
      </c>
      <c r="E1511" s="692" t="s">
        <v>35</v>
      </c>
      <c r="F1511" s="313">
        <v>5</v>
      </c>
      <c r="G1511" s="39"/>
      <c r="H1511" s="39"/>
      <c r="I1511" s="40"/>
      <c r="M1511" s="311"/>
      <c r="N1511" s="311"/>
      <c r="O1511" s="312"/>
      <c r="P1511" s="313"/>
    </row>
    <row r="1512" spans="3:16" ht="13.5" customHeight="1">
      <c r="C1512" s="622" t="s">
        <v>459</v>
      </c>
      <c r="D1512" s="697" t="s">
        <v>309</v>
      </c>
      <c r="E1512" s="692" t="s">
        <v>35</v>
      </c>
      <c r="F1512" s="313">
        <v>5</v>
      </c>
      <c r="G1512" s="39"/>
      <c r="H1512" s="39"/>
      <c r="I1512" s="40"/>
      <c r="M1512" s="311"/>
      <c r="N1512" s="311"/>
      <c r="O1512" s="312"/>
      <c r="P1512" s="313"/>
    </row>
    <row r="1513" spans="3:16" ht="13.5" customHeight="1">
      <c r="C1513" s="622" t="s">
        <v>472</v>
      </c>
      <c r="D1513" s="697" t="s">
        <v>309</v>
      </c>
      <c r="E1513" s="692" t="s">
        <v>35</v>
      </c>
      <c r="F1513" s="313">
        <v>5</v>
      </c>
      <c r="G1513" s="39"/>
      <c r="H1513" s="39"/>
      <c r="I1513" s="40"/>
      <c r="M1513" s="311"/>
      <c r="N1513" s="311"/>
      <c r="O1513" s="312"/>
      <c r="P1513" s="313"/>
    </row>
    <row r="1514" spans="3:16" ht="13.5" customHeight="1">
      <c r="C1514" s="622" t="s">
        <v>975</v>
      </c>
      <c r="D1514" s="697" t="s">
        <v>309</v>
      </c>
      <c r="E1514" s="692" t="s">
        <v>40</v>
      </c>
      <c r="F1514" s="313">
        <v>5</v>
      </c>
      <c r="G1514" s="39"/>
      <c r="H1514" s="39"/>
      <c r="I1514" s="40"/>
      <c r="M1514" s="311"/>
      <c r="N1514" s="311"/>
      <c r="O1514" s="312"/>
      <c r="P1514" s="313"/>
    </row>
    <row r="1515" spans="3:16" ht="13.5" customHeight="1">
      <c r="C1515" s="622" t="s">
        <v>976</v>
      </c>
      <c r="D1515" s="697" t="s">
        <v>309</v>
      </c>
      <c r="E1515" s="692" t="s">
        <v>35</v>
      </c>
      <c r="F1515" s="313">
        <v>5</v>
      </c>
      <c r="G1515" s="39"/>
      <c r="H1515" s="39"/>
      <c r="I1515" s="40"/>
      <c r="M1515" s="311"/>
      <c r="N1515" s="311"/>
      <c r="O1515" s="312"/>
      <c r="P1515" s="313"/>
    </row>
    <row r="1516" spans="3:16" ht="13.5" customHeight="1">
      <c r="C1516" s="622" t="s">
        <v>977</v>
      </c>
      <c r="D1516" s="697" t="s">
        <v>309</v>
      </c>
      <c r="E1516" s="692" t="s">
        <v>40</v>
      </c>
      <c r="F1516" s="313">
        <v>5</v>
      </c>
      <c r="G1516" s="39"/>
      <c r="H1516" s="39"/>
      <c r="I1516" s="40"/>
      <c r="M1516" s="311"/>
      <c r="N1516" s="311"/>
      <c r="O1516" s="312"/>
      <c r="P1516" s="313"/>
    </row>
    <row r="1517" spans="3:16" ht="13.5" customHeight="1">
      <c r="C1517" s="622" t="s">
        <v>508</v>
      </c>
      <c r="D1517" s="697" t="s">
        <v>309</v>
      </c>
      <c r="E1517" s="692" t="s">
        <v>40</v>
      </c>
      <c r="F1517" s="313">
        <v>5</v>
      </c>
      <c r="G1517" s="39"/>
      <c r="H1517" s="39"/>
      <c r="I1517" s="40"/>
      <c r="M1517" s="311"/>
      <c r="N1517" s="311"/>
      <c r="O1517" s="312"/>
      <c r="P1517" s="313"/>
    </row>
    <row r="1518" spans="3:16" ht="13.5" customHeight="1">
      <c r="C1518" s="626" t="s">
        <v>1703</v>
      </c>
      <c r="D1518" s="698" t="s">
        <v>309</v>
      </c>
      <c r="E1518" s="694" t="s">
        <v>35</v>
      </c>
      <c r="F1518" s="313">
        <v>5</v>
      </c>
      <c r="G1518" s="39"/>
      <c r="H1518" s="39"/>
      <c r="I1518" s="40"/>
      <c r="M1518" s="311"/>
      <c r="N1518" s="311"/>
      <c r="O1518" s="312"/>
      <c r="P1518" s="313"/>
    </row>
    <row r="1519" spans="3:16" ht="13.5" customHeight="1">
      <c r="C1519" s="624" t="s">
        <v>978</v>
      </c>
      <c r="D1519" s="695" t="s">
        <v>190</v>
      </c>
      <c r="E1519" s="696" t="s">
        <v>40</v>
      </c>
      <c r="F1519" s="313">
        <v>5</v>
      </c>
      <c r="G1519" s="39"/>
      <c r="H1519" s="39"/>
      <c r="I1519" s="40"/>
      <c r="M1519" s="311"/>
      <c r="N1519" s="311"/>
      <c r="O1519" s="312"/>
      <c r="P1519" s="313"/>
    </row>
    <row r="1520" spans="3:16" ht="13.5" customHeight="1">
      <c r="C1520" s="624" t="s">
        <v>228</v>
      </c>
      <c r="D1520" s="695" t="s">
        <v>190</v>
      </c>
      <c r="E1520" s="696" t="s">
        <v>35</v>
      </c>
      <c r="F1520" s="313">
        <v>5</v>
      </c>
      <c r="G1520" s="39"/>
      <c r="H1520" s="39"/>
      <c r="I1520" s="40"/>
      <c r="M1520" s="311"/>
      <c r="N1520" s="311"/>
      <c r="O1520" s="312"/>
      <c r="P1520" s="313"/>
    </row>
    <row r="1521" spans="3:16" ht="13.5" customHeight="1">
      <c r="C1521" s="624" t="s">
        <v>1701</v>
      </c>
      <c r="D1521" s="695" t="s">
        <v>190</v>
      </c>
      <c r="E1521" s="696" t="s">
        <v>35</v>
      </c>
      <c r="F1521" s="313">
        <v>5</v>
      </c>
      <c r="G1521" s="39"/>
      <c r="H1521" s="39"/>
      <c r="I1521" s="40"/>
      <c r="M1521" s="311"/>
      <c r="N1521" s="311"/>
      <c r="O1521" s="312"/>
      <c r="P1521" s="313"/>
    </row>
    <row r="1522" spans="3:16" ht="13.5" customHeight="1">
      <c r="C1522" s="624" t="s">
        <v>979</v>
      </c>
      <c r="D1522" s="695" t="s">
        <v>190</v>
      </c>
      <c r="E1522" s="696" t="s">
        <v>35</v>
      </c>
      <c r="F1522" s="313">
        <v>5</v>
      </c>
      <c r="G1522" s="39"/>
      <c r="H1522" s="39"/>
      <c r="I1522" s="40"/>
      <c r="M1522" s="311"/>
      <c r="N1522" s="311"/>
      <c r="O1522" s="312"/>
      <c r="P1522" s="313"/>
    </row>
    <row r="1523" spans="3:16" ht="13.5" customHeight="1">
      <c r="C1523" s="624" t="s">
        <v>189</v>
      </c>
      <c r="D1523" s="695" t="s">
        <v>190</v>
      </c>
      <c r="E1523" s="696" t="s">
        <v>35</v>
      </c>
      <c r="F1523" s="313">
        <v>5</v>
      </c>
      <c r="G1523" s="39"/>
      <c r="H1523" s="39"/>
      <c r="I1523" s="40"/>
      <c r="M1523" s="311"/>
      <c r="N1523" s="311"/>
      <c r="O1523" s="312"/>
      <c r="P1523" s="313"/>
    </row>
    <row r="1524" spans="3:16" ht="13.5" customHeight="1">
      <c r="C1524" s="624" t="s">
        <v>236</v>
      </c>
      <c r="D1524" s="695" t="s">
        <v>190</v>
      </c>
      <c r="E1524" s="696" t="s">
        <v>40</v>
      </c>
      <c r="F1524" s="313">
        <v>5</v>
      </c>
      <c r="G1524" s="39"/>
      <c r="H1524" s="39"/>
      <c r="I1524" s="40"/>
      <c r="M1524" s="311"/>
      <c r="N1524" s="311"/>
      <c r="O1524" s="312"/>
      <c r="P1524" s="313"/>
    </row>
    <row r="1525" spans="3:16" ht="13.5" customHeight="1">
      <c r="C1525" s="624" t="s">
        <v>980</v>
      </c>
      <c r="D1525" s="695" t="s">
        <v>190</v>
      </c>
      <c r="E1525" s="696" t="s">
        <v>35</v>
      </c>
      <c r="F1525" s="313">
        <v>5</v>
      </c>
      <c r="G1525" s="39"/>
      <c r="H1525" s="39"/>
      <c r="I1525" s="40"/>
      <c r="M1525" s="311"/>
      <c r="N1525" s="311"/>
      <c r="O1525" s="312"/>
      <c r="P1525" s="313"/>
    </row>
    <row r="1526" spans="3:16" ht="13.5" customHeight="1">
      <c r="C1526" s="622" t="s">
        <v>297</v>
      </c>
      <c r="D1526" s="697" t="s">
        <v>198</v>
      </c>
      <c r="E1526" s="692" t="s">
        <v>35</v>
      </c>
      <c r="F1526" s="313">
        <v>5</v>
      </c>
      <c r="G1526" s="39"/>
      <c r="H1526" s="39"/>
      <c r="I1526" s="40"/>
      <c r="M1526" s="311"/>
      <c r="N1526" s="311"/>
      <c r="O1526" s="312"/>
      <c r="P1526" s="313"/>
    </row>
    <row r="1527" spans="3:16" ht="13.5" customHeight="1">
      <c r="C1527" s="622" t="s">
        <v>261</v>
      </c>
      <c r="D1527" s="697" t="s">
        <v>198</v>
      </c>
      <c r="E1527" s="692" t="s">
        <v>35</v>
      </c>
      <c r="F1527" s="313">
        <v>5</v>
      </c>
      <c r="G1527" s="39"/>
      <c r="H1527" s="39"/>
      <c r="I1527" s="40"/>
      <c r="M1527" s="311"/>
      <c r="N1527" s="311"/>
      <c r="O1527" s="312"/>
      <c r="P1527" s="313"/>
    </row>
    <row r="1528" spans="3:16" ht="13.5" customHeight="1">
      <c r="C1528" s="622" t="s">
        <v>197</v>
      </c>
      <c r="D1528" s="697" t="s">
        <v>198</v>
      </c>
      <c r="E1528" s="692" t="s">
        <v>40</v>
      </c>
      <c r="F1528" s="313">
        <v>5</v>
      </c>
      <c r="G1528" s="39"/>
      <c r="H1528" s="39"/>
      <c r="I1528" s="40"/>
      <c r="M1528" s="311"/>
      <c r="N1528" s="311"/>
      <c r="O1528" s="312"/>
      <c r="P1528" s="313"/>
    </row>
    <row r="1529" spans="3:16" ht="13.5" customHeight="1">
      <c r="C1529" s="622" t="s">
        <v>494</v>
      </c>
      <c r="D1529" s="697" t="s">
        <v>198</v>
      </c>
      <c r="E1529" s="692" t="s">
        <v>35</v>
      </c>
      <c r="F1529" s="313">
        <v>5</v>
      </c>
      <c r="G1529" s="39"/>
      <c r="H1529" s="39"/>
      <c r="I1529" s="40"/>
      <c r="M1529" s="311"/>
      <c r="N1529" s="311"/>
      <c r="O1529" s="312"/>
      <c r="P1529" s="313"/>
    </row>
    <row r="1530" spans="3:16" ht="13.5" customHeight="1">
      <c r="C1530" s="622" t="s">
        <v>1702</v>
      </c>
      <c r="D1530" s="697" t="s">
        <v>198</v>
      </c>
      <c r="E1530" s="692" t="s">
        <v>35</v>
      </c>
      <c r="F1530" s="313">
        <v>5</v>
      </c>
      <c r="G1530" s="39"/>
      <c r="H1530" s="39"/>
      <c r="I1530" s="40"/>
      <c r="M1530" s="311"/>
      <c r="N1530" s="311"/>
      <c r="O1530" s="312"/>
      <c r="P1530" s="313"/>
    </row>
    <row r="1531" spans="3:16" ht="13.5" customHeight="1">
      <c r="C1531" s="622" t="s">
        <v>279</v>
      </c>
      <c r="D1531" s="697" t="s">
        <v>198</v>
      </c>
      <c r="E1531" s="692" t="s">
        <v>35</v>
      </c>
      <c r="F1531" s="313">
        <v>5</v>
      </c>
      <c r="G1531" s="39"/>
      <c r="H1531" s="39"/>
      <c r="I1531" s="40"/>
      <c r="M1531" s="311"/>
      <c r="N1531" s="311"/>
      <c r="O1531" s="312"/>
      <c r="P1531" s="313"/>
    </row>
    <row r="1532" spans="3:16" ht="13.5" customHeight="1">
      <c r="C1532" s="627" t="s">
        <v>1384</v>
      </c>
      <c r="D1532" s="627" t="s">
        <v>198</v>
      </c>
      <c r="E1532" s="692" t="s">
        <v>35</v>
      </c>
      <c r="F1532" s="313">
        <v>5</v>
      </c>
      <c r="G1532" s="39"/>
      <c r="H1532" s="39"/>
      <c r="I1532" s="40"/>
      <c r="M1532" s="311"/>
      <c r="N1532" s="311"/>
      <c r="O1532" s="312"/>
      <c r="P1532" s="313"/>
    </row>
    <row r="1533" spans="3:16" ht="13.5" customHeight="1">
      <c r="C1533" s="627" t="s">
        <v>1564</v>
      </c>
      <c r="D1533" s="627" t="s">
        <v>198</v>
      </c>
      <c r="E1533" s="692" t="s">
        <v>40</v>
      </c>
      <c r="F1533" s="313">
        <v>5</v>
      </c>
      <c r="G1533" s="39"/>
      <c r="H1533" s="39"/>
      <c r="I1533" s="40"/>
      <c r="M1533" s="311"/>
      <c r="N1533" s="311"/>
      <c r="O1533" s="312"/>
      <c r="P1533" s="313"/>
    </row>
    <row r="1534" spans="3:16" ht="13.5" customHeight="1">
      <c r="C1534" s="624" t="s">
        <v>194</v>
      </c>
      <c r="D1534" s="699" t="s">
        <v>1454</v>
      </c>
      <c r="E1534" s="696" t="s">
        <v>40</v>
      </c>
      <c r="F1534" s="313">
        <v>5</v>
      </c>
      <c r="G1534" s="39"/>
      <c r="H1534" s="39"/>
      <c r="I1534" s="40"/>
      <c r="M1534" s="311"/>
      <c r="N1534" s="311"/>
      <c r="O1534" s="312"/>
      <c r="P1534" s="313"/>
    </row>
    <row r="1535" spans="3:16" ht="13.5" customHeight="1">
      <c r="C1535" s="624" t="s">
        <v>476</v>
      </c>
      <c r="D1535" s="699" t="s">
        <v>1454</v>
      </c>
      <c r="E1535" s="696" t="s">
        <v>40</v>
      </c>
      <c r="F1535" s="313">
        <v>5</v>
      </c>
      <c r="G1535" s="39"/>
      <c r="H1535" s="39"/>
      <c r="I1535" s="40"/>
      <c r="M1535" s="311"/>
      <c r="N1535" s="311"/>
      <c r="O1535" s="312"/>
      <c r="P1535" s="313"/>
    </row>
    <row r="1536" spans="3:16" ht="13.5" customHeight="1">
      <c r="C1536" s="624" t="s">
        <v>427</v>
      </c>
      <c r="D1536" s="699" t="s">
        <v>1454</v>
      </c>
      <c r="E1536" s="696" t="s">
        <v>35</v>
      </c>
      <c r="F1536" s="313">
        <v>5</v>
      </c>
      <c r="G1536" s="39"/>
      <c r="H1536" s="39"/>
      <c r="I1536" s="40"/>
      <c r="M1536" s="311"/>
      <c r="N1536" s="311"/>
      <c r="O1536" s="312"/>
      <c r="P1536" s="313"/>
    </row>
    <row r="1537" spans="3:16" ht="13.5" customHeight="1">
      <c r="C1537" s="624" t="s">
        <v>482</v>
      </c>
      <c r="D1537" s="699" t="s">
        <v>1454</v>
      </c>
      <c r="E1537" s="696" t="s">
        <v>35</v>
      </c>
      <c r="F1537" s="313">
        <v>5</v>
      </c>
      <c r="G1537" s="39"/>
      <c r="H1537" s="39"/>
      <c r="I1537" s="40"/>
      <c r="M1537" s="311"/>
      <c r="N1537" s="311"/>
      <c r="O1537" s="312"/>
      <c r="P1537" s="313"/>
    </row>
    <row r="1538" spans="3:16" ht="13.5" customHeight="1">
      <c r="C1538" s="624" t="s">
        <v>981</v>
      </c>
      <c r="D1538" s="699" t="s">
        <v>1454</v>
      </c>
      <c r="E1538" s="696" t="s">
        <v>35</v>
      </c>
      <c r="F1538" s="313">
        <v>5</v>
      </c>
      <c r="G1538" s="39"/>
      <c r="H1538" s="39"/>
      <c r="I1538" s="40"/>
      <c r="M1538" s="311"/>
      <c r="N1538" s="311"/>
      <c r="O1538" s="312"/>
      <c r="P1538" s="313"/>
    </row>
    <row r="1539" spans="3:16" ht="13.5" customHeight="1">
      <c r="C1539" s="622" t="s">
        <v>982</v>
      </c>
      <c r="D1539" s="697" t="s">
        <v>1232</v>
      </c>
      <c r="E1539" s="692" t="s">
        <v>35</v>
      </c>
      <c r="F1539" s="313">
        <v>5</v>
      </c>
      <c r="G1539" s="39"/>
      <c r="H1539" s="39"/>
      <c r="I1539" s="40"/>
      <c r="M1539" s="311"/>
      <c r="N1539" s="311"/>
      <c r="O1539" s="312"/>
      <c r="P1539" s="313"/>
    </row>
    <row r="1540" spans="3:16" ht="13.5" customHeight="1">
      <c r="C1540" s="622" t="s">
        <v>983</v>
      </c>
      <c r="D1540" s="697" t="s">
        <v>1232</v>
      </c>
      <c r="E1540" s="692" t="s">
        <v>35</v>
      </c>
      <c r="F1540" s="313">
        <v>5</v>
      </c>
      <c r="G1540" s="39"/>
      <c r="H1540" s="39"/>
      <c r="I1540" s="40"/>
      <c r="M1540" s="311"/>
      <c r="N1540" s="311"/>
      <c r="O1540" s="312"/>
      <c r="P1540" s="313"/>
    </row>
    <row r="1541" spans="3:16" ht="13.5" customHeight="1">
      <c r="C1541" s="622" t="s">
        <v>984</v>
      </c>
      <c r="D1541" s="697" t="s">
        <v>1232</v>
      </c>
      <c r="E1541" s="692" t="s">
        <v>35</v>
      </c>
      <c r="F1541" s="313">
        <v>5</v>
      </c>
      <c r="G1541" s="39"/>
      <c r="H1541" s="39"/>
      <c r="I1541" s="40"/>
      <c r="M1541" s="311"/>
      <c r="N1541" s="311"/>
      <c r="O1541" s="312"/>
      <c r="P1541" s="313"/>
    </row>
    <row r="1542" spans="3:16" ht="13.5" customHeight="1">
      <c r="C1542" s="622" t="s">
        <v>985</v>
      </c>
      <c r="D1542" s="697" t="s">
        <v>1232</v>
      </c>
      <c r="E1542" s="692" t="s">
        <v>40</v>
      </c>
      <c r="F1542" s="313">
        <v>5</v>
      </c>
      <c r="G1542" s="39"/>
      <c r="H1542" s="39"/>
      <c r="I1542" s="40"/>
      <c r="M1542" s="311"/>
      <c r="N1542" s="311"/>
      <c r="O1542" s="312"/>
      <c r="P1542" s="313"/>
    </row>
    <row r="1543" spans="3:16" ht="13.5" customHeight="1">
      <c r="C1543" s="622" t="s">
        <v>986</v>
      </c>
      <c r="D1543" s="697" t="s">
        <v>1232</v>
      </c>
      <c r="E1543" s="692" t="s">
        <v>40</v>
      </c>
      <c r="F1543" s="313">
        <v>5</v>
      </c>
      <c r="G1543" s="39"/>
      <c r="H1543" s="39"/>
      <c r="I1543" s="40"/>
      <c r="M1543" s="311"/>
      <c r="N1543" s="311"/>
      <c r="O1543" s="312"/>
      <c r="P1543" s="313"/>
    </row>
    <row r="1544" spans="3:16" ht="13.5" customHeight="1">
      <c r="C1544" s="628" t="s">
        <v>987</v>
      </c>
      <c r="D1544" s="628" t="s">
        <v>1232</v>
      </c>
      <c r="E1544" s="702" t="s">
        <v>35</v>
      </c>
      <c r="F1544" s="313">
        <v>5</v>
      </c>
      <c r="G1544" s="39"/>
      <c r="H1544" s="39"/>
      <c r="I1544" s="40"/>
      <c r="M1544" s="311"/>
      <c r="N1544" s="311"/>
      <c r="O1544" s="312"/>
      <c r="P1544" s="313"/>
    </row>
    <row r="1545" spans="3:16" ht="13.5" customHeight="1">
      <c r="C1545" s="629" t="s">
        <v>1565</v>
      </c>
      <c r="D1545" s="629" t="s">
        <v>1232</v>
      </c>
      <c r="E1545" s="703" t="s">
        <v>35</v>
      </c>
      <c r="F1545" s="313">
        <v>5</v>
      </c>
      <c r="G1545" s="39"/>
      <c r="H1545" s="39"/>
      <c r="I1545" s="40"/>
      <c r="M1545" s="311"/>
      <c r="N1545" s="311"/>
      <c r="O1545" s="312"/>
      <c r="P1545" s="313"/>
    </row>
    <row r="1546" spans="3:16" ht="13.5" customHeight="1">
      <c r="C1546" s="624" t="s">
        <v>993</v>
      </c>
      <c r="D1546" s="699" t="s">
        <v>442</v>
      </c>
      <c r="E1546" s="696" t="s">
        <v>35</v>
      </c>
      <c r="F1546" s="313">
        <v>5</v>
      </c>
      <c r="G1546" s="39"/>
      <c r="H1546" s="39"/>
      <c r="I1546" s="40"/>
      <c r="M1546" s="311"/>
      <c r="N1546" s="311"/>
      <c r="O1546" s="312"/>
      <c r="P1546" s="313"/>
    </row>
    <row r="1547" spans="3:16" ht="13.5" customHeight="1">
      <c r="C1547" s="624" t="s">
        <v>511</v>
      </c>
      <c r="D1547" s="699" t="s">
        <v>442</v>
      </c>
      <c r="E1547" s="696" t="s">
        <v>35</v>
      </c>
      <c r="F1547" s="313">
        <v>5</v>
      </c>
      <c r="G1547" s="39"/>
      <c r="H1547" s="39"/>
      <c r="I1547" s="40"/>
      <c r="M1547" s="311"/>
      <c r="N1547" s="311"/>
      <c r="O1547" s="312"/>
      <c r="P1547" s="313"/>
    </row>
    <row r="1548" spans="3:16" ht="13.5" customHeight="1">
      <c r="C1548" s="624" t="s">
        <v>441</v>
      </c>
      <c r="D1548" s="699" t="s">
        <v>442</v>
      </c>
      <c r="E1548" s="696" t="s">
        <v>35</v>
      </c>
      <c r="F1548" s="313">
        <v>5</v>
      </c>
      <c r="G1548" s="39"/>
      <c r="H1548" s="39"/>
      <c r="I1548" s="40"/>
      <c r="M1548" s="311"/>
      <c r="N1548" s="311"/>
      <c r="O1548" s="312"/>
      <c r="P1548" s="313"/>
    </row>
    <row r="1549" spans="3:16" ht="13.5" customHeight="1">
      <c r="C1549" s="624" t="s">
        <v>997</v>
      </c>
      <c r="D1549" s="699" t="s">
        <v>442</v>
      </c>
      <c r="E1549" s="696" t="s">
        <v>35</v>
      </c>
      <c r="F1549" s="313">
        <v>5</v>
      </c>
      <c r="G1549" s="39"/>
      <c r="H1549" s="39"/>
      <c r="I1549" s="40"/>
      <c r="M1549" s="311"/>
      <c r="N1549" s="311"/>
      <c r="O1549" s="312"/>
      <c r="P1549" s="313"/>
    </row>
    <row r="1550" spans="3:16" ht="13.5" customHeight="1">
      <c r="C1550" s="624" t="s">
        <v>468</v>
      </c>
      <c r="D1550" s="699" t="s">
        <v>442</v>
      </c>
      <c r="E1550" s="696" t="s">
        <v>40</v>
      </c>
      <c r="F1550" s="313">
        <v>5</v>
      </c>
      <c r="G1550" s="39"/>
      <c r="H1550" s="39"/>
      <c r="I1550" s="40"/>
      <c r="M1550" s="311"/>
      <c r="N1550" s="311"/>
      <c r="O1550" s="312"/>
      <c r="P1550" s="313"/>
    </row>
    <row r="1551" spans="3:16" ht="13.5" customHeight="1">
      <c r="C1551" s="624" t="s">
        <v>502</v>
      </c>
      <c r="D1551" s="699" t="s">
        <v>442</v>
      </c>
      <c r="E1551" s="696" t="s">
        <v>40</v>
      </c>
      <c r="F1551" s="313">
        <v>5</v>
      </c>
      <c r="G1551" s="39"/>
      <c r="H1551" s="39"/>
      <c r="I1551" s="40"/>
      <c r="M1551" s="311"/>
      <c r="N1551" s="311"/>
      <c r="O1551" s="312"/>
      <c r="P1551" s="313"/>
    </row>
    <row r="1552" spans="3:16" ht="13.5" customHeight="1">
      <c r="C1552" s="624" t="s">
        <v>486</v>
      </c>
      <c r="D1552" s="699" t="s">
        <v>442</v>
      </c>
      <c r="E1552" s="696" t="s">
        <v>35</v>
      </c>
      <c r="F1552" s="313">
        <v>5</v>
      </c>
      <c r="G1552" s="39"/>
      <c r="H1552" s="39"/>
      <c r="I1552" s="40"/>
      <c r="M1552" s="311"/>
      <c r="N1552" s="311"/>
      <c r="O1552" s="312"/>
      <c r="P1552" s="313"/>
    </row>
    <row r="1553" spans="3:16" ht="13.5" customHeight="1">
      <c r="C1553" s="624" t="s">
        <v>483</v>
      </c>
      <c r="D1553" s="699" t="s">
        <v>442</v>
      </c>
      <c r="E1553" s="696" t="s">
        <v>35</v>
      </c>
      <c r="F1553" s="313">
        <v>5</v>
      </c>
      <c r="G1553" s="39"/>
      <c r="H1553" s="39"/>
      <c r="I1553" s="40"/>
      <c r="M1553" s="311"/>
      <c r="N1553" s="311"/>
      <c r="O1553" s="312"/>
      <c r="P1553" s="313"/>
    </row>
    <row r="1554" spans="3:16" ht="13.5" customHeight="1">
      <c r="C1554" s="622" t="s">
        <v>998</v>
      </c>
      <c r="D1554" s="697" t="s">
        <v>304</v>
      </c>
      <c r="E1554" s="692" t="s">
        <v>40</v>
      </c>
      <c r="F1554" s="313">
        <v>5</v>
      </c>
      <c r="G1554" s="39"/>
      <c r="H1554" s="39"/>
      <c r="I1554" s="40"/>
      <c r="M1554" s="311"/>
      <c r="N1554" s="311"/>
      <c r="O1554" s="312"/>
      <c r="P1554" s="313"/>
    </row>
    <row r="1555" spans="3:16" ht="13.5" customHeight="1">
      <c r="C1555" s="622" t="s">
        <v>303</v>
      </c>
      <c r="D1555" s="697" t="s">
        <v>304</v>
      </c>
      <c r="E1555" s="692" t="s">
        <v>35</v>
      </c>
      <c r="F1555" s="313">
        <v>5</v>
      </c>
      <c r="G1555" s="39"/>
      <c r="H1555" s="39"/>
      <c r="I1555" s="40"/>
      <c r="M1555" s="311"/>
      <c r="N1555" s="311"/>
      <c r="O1555" s="312"/>
      <c r="P1555" s="313"/>
    </row>
    <row r="1556" spans="3:16" ht="13.5" customHeight="1">
      <c r="C1556" s="622" t="s">
        <v>999</v>
      </c>
      <c r="D1556" s="697" t="s">
        <v>304</v>
      </c>
      <c r="E1556" s="692" t="s">
        <v>35</v>
      </c>
      <c r="F1556" s="313">
        <v>5</v>
      </c>
      <c r="G1556" s="39"/>
      <c r="H1556" s="39"/>
      <c r="I1556" s="40"/>
      <c r="M1556" s="311"/>
      <c r="N1556" s="311"/>
      <c r="O1556" s="312"/>
      <c r="P1556" s="313"/>
    </row>
    <row r="1557" spans="3:16" ht="13.5" customHeight="1">
      <c r="C1557" s="622" t="s">
        <v>1001</v>
      </c>
      <c r="D1557" s="697" t="s">
        <v>304</v>
      </c>
      <c r="E1557" s="692" t="s">
        <v>35</v>
      </c>
      <c r="F1557" s="313">
        <v>5</v>
      </c>
      <c r="G1557" s="39"/>
      <c r="H1557" s="39"/>
      <c r="I1557" s="40"/>
      <c r="M1557" s="311"/>
      <c r="N1557" s="311"/>
      <c r="O1557" s="312"/>
      <c r="P1557" s="313"/>
    </row>
    <row r="1558" spans="3:16" ht="13.5" customHeight="1">
      <c r="C1558" s="622" t="s">
        <v>1002</v>
      </c>
      <c r="D1558" s="697" t="s">
        <v>304</v>
      </c>
      <c r="E1558" s="692" t="s">
        <v>40</v>
      </c>
      <c r="F1558" s="313">
        <v>5</v>
      </c>
      <c r="G1558" s="39"/>
      <c r="H1558" s="39"/>
      <c r="I1558" s="40"/>
      <c r="M1558" s="311"/>
      <c r="N1558" s="311"/>
      <c r="O1558" s="312"/>
      <c r="P1558" s="313"/>
    </row>
    <row r="1559" spans="3:16" ht="13.5" customHeight="1">
      <c r="C1559" s="622" t="s">
        <v>1003</v>
      </c>
      <c r="D1559" s="697" t="s">
        <v>304</v>
      </c>
      <c r="E1559" s="692" t="s">
        <v>35</v>
      </c>
      <c r="F1559" s="313">
        <v>5</v>
      </c>
      <c r="G1559" s="39"/>
      <c r="H1559" s="39"/>
      <c r="I1559" s="40"/>
      <c r="M1559" s="311"/>
      <c r="N1559" s="311"/>
      <c r="O1559" s="312"/>
      <c r="P1559" s="313"/>
    </row>
    <row r="1560" spans="3:16" ht="13.5" customHeight="1">
      <c r="C1560" s="622" t="s">
        <v>456</v>
      </c>
      <c r="D1560" s="697" t="s">
        <v>304</v>
      </c>
      <c r="E1560" s="692" t="s">
        <v>40</v>
      </c>
      <c r="F1560" s="313">
        <v>5</v>
      </c>
      <c r="G1560" s="39"/>
      <c r="H1560" s="39"/>
      <c r="I1560" s="40"/>
      <c r="M1560" s="311"/>
      <c r="N1560" s="311"/>
      <c r="O1560" s="312"/>
      <c r="P1560" s="313"/>
    </row>
    <row r="1561" spans="3:16" ht="13.5" customHeight="1">
      <c r="C1561" s="622" t="s">
        <v>1433</v>
      </c>
      <c r="D1561" s="697" t="s">
        <v>304</v>
      </c>
      <c r="E1561" s="692" t="s">
        <v>40</v>
      </c>
      <c r="F1561" s="313">
        <v>5</v>
      </c>
      <c r="G1561" s="39"/>
      <c r="H1561" s="39"/>
      <c r="I1561" s="40"/>
      <c r="M1561" s="311"/>
      <c r="N1561" s="311"/>
      <c r="O1561" s="312"/>
      <c r="P1561" s="313"/>
    </row>
    <row r="1562" spans="3:16" ht="13.5" customHeight="1">
      <c r="C1562" s="624" t="s">
        <v>1004</v>
      </c>
      <c r="D1562" s="695" t="s">
        <v>1233</v>
      </c>
      <c r="E1562" s="696" t="s">
        <v>40</v>
      </c>
      <c r="F1562" s="313">
        <v>5</v>
      </c>
      <c r="G1562" s="39"/>
      <c r="H1562" s="39"/>
      <c r="I1562" s="40"/>
      <c r="M1562" s="311"/>
      <c r="N1562" s="311"/>
      <c r="O1562" s="312"/>
      <c r="P1562" s="313"/>
    </row>
    <row r="1563" spans="3:16" ht="13.5" customHeight="1">
      <c r="C1563" s="624" t="s">
        <v>1005</v>
      </c>
      <c r="D1563" s="695" t="s">
        <v>1233</v>
      </c>
      <c r="E1563" s="696" t="s">
        <v>40</v>
      </c>
      <c r="F1563" s="313">
        <v>5</v>
      </c>
      <c r="G1563" s="39"/>
      <c r="H1563" s="39"/>
      <c r="I1563" s="40"/>
      <c r="M1563" s="311"/>
      <c r="N1563" s="311"/>
      <c r="O1563" s="312"/>
      <c r="P1563" s="313"/>
    </row>
    <row r="1564" spans="3:16" ht="13.5" customHeight="1">
      <c r="C1564" s="624" t="s">
        <v>1006</v>
      </c>
      <c r="D1564" s="695" t="s">
        <v>1233</v>
      </c>
      <c r="E1564" s="696" t="s">
        <v>35</v>
      </c>
      <c r="F1564" s="313">
        <v>5</v>
      </c>
      <c r="G1564" s="39"/>
      <c r="H1564" s="39"/>
      <c r="I1564" s="40"/>
      <c r="M1564" s="311"/>
      <c r="N1564" s="311"/>
      <c r="O1564" s="312"/>
      <c r="P1564" s="313"/>
    </row>
    <row r="1565" spans="3:16" ht="13.5" customHeight="1">
      <c r="C1565" s="624" t="s">
        <v>1007</v>
      </c>
      <c r="D1565" s="695" t="s">
        <v>1233</v>
      </c>
      <c r="E1565" s="696" t="s">
        <v>40</v>
      </c>
      <c r="F1565" s="313">
        <v>5</v>
      </c>
      <c r="G1565" s="39"/>
      <c r="H1565" s="39"/>
      <c r="I1565" s="40"/>
      <c r="M1565" s="311"/>
      <c r="N1565" s="311"/>
      <c r="O1565" s="312"/>
      <c r="P1565" s="313"/>
    </row>
    <row r="1566" spans="3:16" ht="13.5" customHeight="1">
      <c r="C1566" s="624" t="s">
        <v>1008</v>
      </c>
      <c r="D1566" s="695" t="s">
        <v>1233</v>
      </c>
      <c r="E1566" s="696" t="s">
        <v>35</v>
      </c>
      <c r="F1566" s="313">
        <v>5</v>
      </c>
      <c r="G1566" s="39"/>
      <c r="H1566" s="39"/>
      <c r="I1566" s="40"/>
      <c r="M1566" s="311"/>
      <c r="N1566" s="311"/>
      <c r="O1566" s="312"/>
      <c r="P1566" s="313"/>
    </row>
    <row r="1567" spans="3:16" ht="13.5" customHeight="1">
      <c r="C1567" s="624" t="s">
        <v>1009</v>
      </c>
      <c r="D1567" s="695" t="s">
        <v>1233</v>
      </c>
      <c r="E1567" s="696" t="s">
        <v>40</v>
      </c>
      <c r="F1567" s="313">
        <v>5</v>
      </c>
      <c r="G1567" s="39"/>
      <c r="H1567" s="39"/>
      <c r="I1567" s="40"/>
      <c r="M1567" s="311"/>
      <c r="N1567" s="311"/>
      <c r="O1567" s="312"/>
      <c r="P1567" s="313"/>
    </row>
    <row r="1568" spans="3:16" ht="13.5" customHeight="1">
      <c r="C1568" s="624" t="s">
        <v>1460</v>
      </c>
      <c r="D1568" s="695" t="s">
        <v>1233</v>
      </c>
      <c r="E1568" s="696" t="s">
        <v>35</v>
      </c>
      <c r="F1568" s="313">
        <v>5</v>
      </c>
      <c r="G1568" s="39"/>
      <c r="H1568" s="39"/>
      <c r="I1568" s="40"/>
      <c r="M1568" s="311"/>
      <c r="N1568" s="311"/>
      <c r="O1568" s="312"/>
      <c r="P1568" s="313"/>
    </row>
    <row r="1569" spans="3:16" ht="13.5" customHeight="1">
      <c r="C1569" s="622" t="s">
        <v>1010</v>
      </c>
      <c r="D1569" s="691" t="s">
        <v>1234</v>
      </c>
      <c r="E1569" s="692" t="s">
        <v>35</v>
      </c>
      <c r="F1569" s="313">
        <v>5</v>
      </c>
      <c r="G1569" s="39"/>
      <c r="H1569" s="39"/>
      <c r="I1569" s="40"/>
      <c r="M1569" s="311"/>
      <c r="N1569" s="311"/>
      <c r="O1569" s="312"/>
      <c r="P1569" s="313"/>
    </row>
    <row r="1570" spans="3:16" ht="13.5" customHeight="1">
      <c r="C1570" s="622" t="s">
        <v>1011</v>
      </c>
      <c r="D1570" s="691" t="s">
        <v>1234</v>
      </c>
      <c r="E1570" s="692" t="s">
        <v>35</v>
      </c>
      <c r="F1570" s="313">
        <v>5</v>
      </c>
      <c r="G1570" s="39"/>
      <c r="H1570" s="39"/>
      <c r="I1570" s="40"/>
      <c r="M1570" s="311"/>
      <c r="N1570" s="311"/>
      <c r="O1570" s="312"/>
      <c r="P1570" s="313"/>
    </row>
    <row r="1571" spans="3:16" ht="13.5" customHeight="1">
      <c r="C1571" s="622" t="s">
        <v>1012</v>
      </c>
      <c r="D1571" s="691" t="s">
        <v>1234</v>
      </c>
      <c r="E1571" s="692" t="s">
        <v>35</v>
      </c>
      <c r="F1571" s="313">
        <v>5</v>
      </c>
      <c r="G1571" s="39"/>
      <c r="H1571" s="39"/>
      <c r="I1571" s="40"/>
      <c r="M1571" s="311"/>
      <c r="N1571" s="311"/>
      <c r="O1571" s="312"/>
      <c r="P1571" s="313"/>
    </row>
    <row r="1572" spans="3:16" ht="13.5" customHeight="1">
      <c r="C1572" s="622" t="s">
        <v>1013</v>
      </c>
      <c r="D1572" s="691" t="s">
        <v>1234</v>
      </c>
      <c r="E1572" s="692" t="s">
        <v>35</v>
      </c>
      <c r="F1572" s="313">
        <v>5</v>
      </c>
      <c r="G1572" s="39"/>
      <c r="H1572" s="39"/>
      <c r="I1572" s="40"/>
      <c r="M1572" s="311"/>
      <c r="N1572" s="311"/>
      <c r="O1572" s="312"/>
      <c r="P1572" s="313"/>
    </row>
    <row r="1573" spans="3:16" ht="13.5" customHeight="1">
      <c r="C1573" s="622" t="s">
        <v>1014</v>
      </c>
      <c r="D1573" s="691" t="s">
        <v>1234</v>
      </c>
      <c r="E1573" s="692" t="s">
        <v>35</v>
      </c>
      <c r="F1573" s="313">
        <v>5</v>
      </c>
      <c r="G1573" s="39"/>
      <c r="H1573" s="39"/>
      <c r="I1573" s="40"/>
      <c r="M1573" s="311"/>
      <c r="N1573" s="311"/>
      <c r="O1573" s="312"/>
      <c r="P1573" s="313"/>
    </row>
    <row r="1574" spans="3:16" ht="13.5" customHeight="1">
      <c r="C1574" s="622" t="s">
        <v>1566</v>
      </c>
      <c r="D1574" s="691" t="s">
        <v>1234</v>
      </c>
      <c r="E1574" s="692" t="s">
        <v>35</v>
      </c>
      <c r="F1574" s="313">
        <v>5</v>
      </c>
      <c r="G1574" s="39"/>
      <c r="H1574" s="39"/>
      <c r="I1574" s="40"/>
      <c r="M1574" s="311"/>
      <c r="N1574" s="311"/>
      <c r="O1574" s="312"/>
      <c r="P1574" s="313"/>
    </row>
    <row r="1575" spans="3:16" ht="13.5" customHeight="1">
      <c r="C1575" s="624" t="s">
        <v>1016</v>
      </c>
      <c r="D1575" s="695" t="s">
        <v>1235</v>
      </c>
      <c r="E1575" s="696" t="s">
        <v>35</v>
      </c>
      <c r="F1575" s="313">
        <v>5</v>
      </c>
      <c r="G1575" s="39"/>
      <c r="H1575" s="39"/>
      <c r="I1575" s="40"/>
      <c r="M1575" s="311"/>
      <c r="N1575" s="311"/>
      <c r="O1575" s="312"/>
      <c r="P1575" s="313"/>
    </row>
    <row r="1576" spans="3:16" ht="13.5" customHeight="1">
      <c r="C1576" s="624" t="s">
        <v>1017</v>
      </c>
      <c r="D1576" s="695" t="s">
        <v>1235</v>
      </c>
      <c r="E1576" s="696" t="s">
        <v>35</v>
      </c>
      <c r="F1576" s="313">
        <v>5</v>
      </c>
      <c r="G1576" s="39"/>
      <c r="H1576" s="39"/>
      <c r="I1576" s="40"/>
      <c r="M1576" s="311"/>
      <c r="N1576" s="311"/>
      <c r="O1576" s="312"/>
      <c r="P1576" s="313"/>
    </row>
    <row r="1577" spans="3:16" ht="13.5" customHeight="1">
      <c r="C1577" s="624" t="s">
        <v>1018</v>
      </c>
      <c r="D1577" s="695" t="s">
        <v>1235</v>
      </c>
      <c r="E1577" s="696" t="s">
        <v>35</v>
      </c>
      <c r="F1577" s="313">
        <v>5</v>
      </c>
      <c r="G1577" s="39"/>
      <c r="H1577" s="39"/>
      <c r="I1577" s="40"/>
      <c r="M1577" s="311"/>
      <c r="N1577" s="311"/>
      <c r="O1577" s="312"/>
      <c r="P1577" s="313"/>
    </row>
    <row r="1578" spans="3:16" ht="13.5" customHeight="1">
      <c r="C1578" s="625" t="s">
        <v>1694</v>
      </c>
      <c r="D1578" s="704" t="s">
        <v>1235</v>
      </c>
      <c r="E1578" s="701" t="s">
        <v>35</v>
      </c>
      <c r="F1578" s="313">
        <v>5</v>
      </c>
      <c r="G1578" s="39"/>
      <c r="H1578" s="39"/>
      <c r="I1578" s="40"/>
      <c r="M1578" s="311"/>
      <c r="N1578" s="311"/>
      <c r="O1578" s="312"/>
      <c r="P1578" s="313"/>
    </row>
    <row r="1579" spans="3:16" ht="13.5" customHeight="1">
      <c r="C1579" s="624" t="s">
        <v>1019</v>
      </c>
      <c r="D1579" s="695" t="s">
        <v>1235</v>
      </c>
      <c r="E1579" s="696" t="s">
        <v>35</v>
      </c>
      <c r="F1579" s="313">
        <v>5</v>
      </c>
      <c r="G1579" s="39"/>
      <c r="H1579" s="39"/>
      <c r="I1579" s="40"/>
      <c r="M1579" s="311"/>
      <c r="N1579" s="311"/>
      <c r="O1579" s="312"/>
      <c r="P1579" s="313"/>
    </row>
    <row r="1580" spans="3:16" ht="13.5" customHeight="1">
      <c r="C1580" s="624" t="s">
        <v>1020</v>
      </c>
      <c r="D1580" s="695" t="s">
        <v>1235</v>
      </c>
      <c r="E1580" s="696" t="s">
        <v>35</v>
      </c>
      <c r="F1580" s="313">
        <v>5</v>
      </c>
      <c r="G1580" s="39"/>
      <c r="H1580" s="39"/>
      <c r="I1580" s="40"/>
      <c r="M1580" s="311"/>
      <c r="N1580" s="311"/>
      <c r="O1580" s="312"/>
      <c r="P1580" s="313"/>
    </row>
    <row r="1581" spans="3:16" ht="13.5" customHeight="1">
      <c r="C1581" s="624" t="s">
        <v>1021</v>
      </c>
      <c r="D1581" s="695" t="s">
        <v>1235</v>
      </c>
      <c r="E1581" s="696" t="s">
        <v>35</v>
      </c>
      <c r="F1581" s="313">
        <v>5</v>
      </c>
      <c r="G1581" s="39"/>
      <c r="H1581" s="39"/>
      <c r="I1581" s="40"/>
      <c r="M1581" s="311"/>
      <c r="N1581" s="311"/>
      <c r="O1581" s="312"/>
      <c r="P1581" s="313"/>
    </row>
    <row r="1582" spans="3:16" ht="13.5" customHeight="1">
      <c r="C1582" s="624" t="s">
        <v>1022</v>
      </c>
      <c r="D1582" s="695" t="s">
        <v>1235</v>
      </c>
      <c r="E1582" s="696" t="s">
        <v>35</v>
      </c>
      <c r="F1582" s="313">
        <v>5</v>
      </c>
      <c r="G1582" s="39"/>
      <c r="H1582" s="39"/>
      <c r="I1582" s="40"/>
      <c r="M1582" s="311"/>
      <c r="N1582" s="311"/>
      <c r="O1582" s="312"/>
      <c r="P1582" s="313"/>
    </row>
    <row r="1583" spans="3:16" ht="13.5" customHeight="1">
      <c r="C1583" s="624" t="s">
        <v>1023</v>
      </c>
      <c r="D1583" s="695" t="s">
        <v>1235</v>
      </c>
      <c r="E1583" s="696" t="s">
        <v>1212</v>
      </c>
      <c r="F1583" s="313">
        <v>5</v>
      </c>
      <c r="G1583" s="39"/>
      <c r="H1583" s="39"/>
      <c r="I1583" s="40"/>
      <c r="M1583" s="311"/>
      <c r="N1583" s="311"/>
      <c r="O1583" s="312"/>
      <c r="P1583" s="313"/>
    </row>
    <row r="1584" spans="3:16" ht="13.5" customHeight="1">
      <c r="C1584" s="624" t="s">
        <v>1025</v>
      </c>
      <c r="D1584" s="695" t="s">
        <v>1235</v>
      </c>
      <c r="E1584" s="696" t="s">
        <v>35</v>
      </c>
      <c r="F1584" s="313">
        <v>5</v>
      </c>
      <c r="G1584" s="39"/>
      <c r="H1584" s="39"/>
      <c r="I1584" s="40"/>
      <c r="M1584" s="311"/>
      <c r="N1584" s="311"/>
      <c r="O1584" s="312"/>
      <c r="P1584" s="313"/>
    </row>
    <row r="1585" spans="3:16" ht="13.5" customHeight="1">
      <c r="C1585" s="624" t="s">
        <v>1026</v>
      </c>
      <c r="D1585" s="695" t="s">
        <v>1235</v>
      </c>
      <c r="E1585" s="696" t="s">
        <v>40</v>
      </c>
      <c r="F1585" s="313">
        <v>5</v>
      </c>
      <c r="G1585" s="39"/>
      <c r="H1585" s="39"/>
      <c r="I1585" s="40"/>
      <c r="M1585" s="311"/>
      <c r="N1585" s="311"/>
      <c r="O1585" s="312"/>
      <c r="P1585" s="313"/>
    </row>
    <row r="1586" spans="3:16" ht="13.5" customHeight="1">
      <c r="C1586" s="624" t="s">
        <v>1435</v>
      </c>
      <c r="D1586" s="695" t="s">
        <v>1235</v>
      </c>
      <c r="E1586" s="696" t="s">
        <v>40</v>
      </c>
      <c r="F1586" s="313">
        <v>5</v>
      </c>
      <c r="G1586" s="39"/>
      <c r="H1586" s="39"/>
      <c r="I1586" s="40"/>
      <c r="M1586" s="311"/>
      <c r="N1586" s="311"/>
      <c r="O1586" s="312"/>
      <c r="P1586" s="313"/>
    </row>
    <row r="1587" spans="3:16" ht="13.5" customHeight="1">
      <c r="C1587" s="624" t="s">
        <v>994</v>
      </c>
      <c r="D1587" s="695" t="s">
        <v>1235</v>
      </c>
      <c r="E1587" s="696" t="s">
        <v>35</v>
      </c>
      <c r="F1587" s="313">
        <v>5</v>
      </c>
      <c r="G1587" s="39"/>
      <c r="H1587" s="39"/>
      <c r="I1587" s="40"/>
      <c r="M1587" s="311"/>
      <c r="N1587" s="311"/>
      <c r="O1587" s="312"/>
      <c r="P1587" s="313"/>
    </row>
    <row r="1588" spans="3:16" ht="13.5" customHeight="1">
      <c r="C1588" s="624" t="s">
        <v>996</v>
      </c>
      <c r="D1588" s="695" t="s">
        <v>1235</v>
      </c>
      <c r="E1588" s="696" t="s">
        <v>35</v>
      </c>
      <c r="F1588" s="313">
        <v>5</v>
      </c>
      <c r="G1588" s="39"/>
      <c r="H1588" s="39"/>
      <c r="I1588" s="40"/>
      <c r="M1588" s="311"/>
      <c r="N1588" s="311"/>
      <c r="O1588" s="312"/>
      <c r="P1588" s="313"/>
    </row>
    <row r="1589" spans="3:16" ht="13.5" customHeight="1">
      <c r="C1589" s="624" t="s">
        <v>990</v>
      </c>
      <c r="D1589" s="695" t="s">
        <v>1235</v>
      </c>
      <c r="E1589" s="696" t="s">
        <v>40</v>
      </c>
      <c r="F1589" s="313">
        <v>5</v>
      </c>
      <c r="G1589" s="39"/>
      <c r="H1589" s="39"/>
      <c r="I1589" s="40"/>
      <c r="M1589" s="311"/>
      <c r="N1589" s="311"/>
      <c r="O1589" s="312"/>
      <c r="P1589" s="313"/>
    </row>
    <row r="1590" spans="3:16" ht="13.5" customHeight="1">
      <c r="C1590" s="624" t="s">
        <v>992</v>
      </c>
      <c r="D1590" s="695" t="s">
        <v>1235</v>
      </c>
      <c r="E1590" s="696" t="s">
        <v>40</v>
      </c>
      <c r="F1590" s="313">
        <v>5</v>
      </c>
      <c r="G1590" s="39"/>
      <c r="H1590" s="39"/>
      <c r="I1590" s="40"/>
      <c r="M1590" s="311"/>
      <c r="N1590" s="311"/>
      <c r="O1590" s="312"/>
      <c r="P1590" s="313"/>
    </row>
    <row r="1591" spans="3:16" ht="13.5" customHeight="1">
      <c r="C1591" s="624" t="s">
        <v>991</v>
      </c>
      <c r="D1591" s="695" t="s">
        <v>1235</v>
      </c>
      <c r="E1591" s="696" t="s">
        <v>40</v>
      </c>
      <c r="F1591" s="313">
        <v>5</v>
      </c>
      <c r="G1591" s="39"/>
      <c r="H1591" s="39"/>
      <c r="I1591" s="40"/>
      <c r="M1591" s="311"/>
      <c r="N1591" s="311"/>
      <c r="O1591" s="312"/>
      <c r="P1591" s="313"/>
    </row>
    <row r="1592" spans="3:16" ht="13.5" customHeight="1">
      <c r="C1592" s="624" t="s">
        <v>989</v>
      </c>
      <c r="D1592" s="695" t="s">
        <v>1235</v>
      </c>
      <c r="E1592" s="696" t="s">
        <v>40</v>
      </c>
      <c r="F1592" s="313">
        <v>5</v>
      </c>
      <c r="G1592" s="39"/>
      <c r="H1592" s="39"/>
      <c r="I1592" s="40"/>
      <c r="M1592" s="311"/>
      <c r="N1592" s="311"/>
      <c r="O1592" s="312"/>
      <c r="P1592" s="313"/>
    </row>
    <row r="1593" spans="3:16" ht="13.5" customHeight="1">
      <c r="C1593" s="622" t="s">
        <v>498</v>
      </c>
      <c r="D1593" s="697" t="s">
        <v>245</v>
      </c>
      <c r="E1593" s="692" t="s">
        <v>35</v>
      </c>
      <c r="F1593" s="313">
        <v>5</v>
      </c>
      <c r="G1593" s="39"/>
      <c r="H1593" s="39"/>
      <c r="I1593" s="40"/>
      <c r="M1593" s="311"/>
      <c r="N1593" s="311"/>
      <c r="O1593" s="312"/>
      <c r="P1593" s="313"/>
    </row>
    <row r="1594" spans="3:16" ht="13.5" customHeight="1">
      <c r="C1594" s="622" t="s">
        <v>317</v>
      </c>
      <c r="D1594" s="697" t="s">
        <v>245</v>
      </c>
      <c r="E1594" s="692" t="s">
        <v>40</v>
      </c>
      <c r="F1594" s="313">
        <v>5</v>
      </c>
      <c r="G1594" s="39"/>
      <c r="H1594" s="39"/>
      <c r="I1594" s="40"/>
      <c r="M1594" s="311"/>
      <c r="N1594" s="311"/>
      <c r="O1594" s="312"/>
      <c r="P1594" s="313"/>
    </row>
    <row r="1595" spans="3:16" ht="13.5" customHeight="1">
      <c r="C1595" s="622" t="s">
        <v>244</v>
      </c>
      <c r="D1595" s="697" t="s">
        <v>245</v>
      </c>
      <c r="E1595" s="692" t="s">
        <v>40</v>
      </c>
      <c r="F1595" s="313">
        <v>5</v>
      </c>
      <c r="G1595" s="39"/>
      <c r="H1595" s="39"/>
      <c r="I1595" s="40"/>
      <c r="M1595" s="311"/>
      <c r="N1595" s="311"/>
      <c r="O1595" s="312"/>
      <c r="P1595" s="313"/>
    </row>
    <row r="1596" spans="3:16" ht="13.5" customHeight="1">
      <c r="C1596" s="622" t="s">
        <v>1028</v>
      </c>
      <c r="D1596" s="697" t="s">
        <v>245</v>
      </c>
      <c r="E1596" s="692" t="s">
        <v>40</v>
      </c>
      <c r="F1596" s="313">
        <v>5</v>
      </c>
      <c r="G1596" s="39"/>
      <c r="H1596" s="39"/>
      <c r="I1596" s="40"/>
      <c r="M1596" s="311"/>
      <c r="N1596" s="311"/>
      <c r="O1596" s="312"/>
      <c r="P1596" s="313"/>
    </row>
    <row r="1597" spans="3:16" ht="13.5" customHeight="1">
      <c r="C1597" s="622" t="s">
        <v>515</v>
      </c>
      <c r="D1597" s="705" t="s">
        <v>245</v>
      </c>
      <c r="E1597" s="692" t="s">
        <v>40</v>
      </c>
      <c r="F1597" s="313">
        <v>5</v>
      </c>
      <c r="G1597" s="39"/>
      <c r="H1597" s="39"/>
      <c r="I1597" s="40"/>
      <c r="M1597" s="311"/>
      <c r="N1597" s="311"/>
      <c r="O1597" s="312"/>
      <c r="P1597" s="313"/>
    </row>
    <row r="1598" spans="3:16" ht="13.5" customHeight="1">
      <c r="C1598" s="630" t="s">
        <v>452</v>
      </c>
      <c r="D1598" s="706" t="s">
        <v>1671</v>
      </c>
      <c r="E1598" s="707" t="s">
        <v>40</v>
      </c>
      <c r="F1598" s="313">
        <v>5</v>
      </c>
      <c r="G1598" s="39"/>
      <c r="H1598" s="39"/>
      <c r="I1598" s="40"/>
      <c r="M1598" s="311"/>
      <c r="N1598" s="311"/>
      <c r="O1598" s="312"/>
      <c r="P1598" s="313"/>
    </row>
    <row r="1599" spans="3:16" ht="13.5" customHeight="1">
      <c r="C1599" s="630" t="s">
        <v>526</v>
      </c>
      <c r="D1599" s="706" t="s">
        <v>1671</v>
      </c>
      <c r="E1599" s="707" t="s">
        <v>40</v>
      </c>
      <c r="F1599" s="313">
        <v>5</v>
      </c>
      <c r="G1599" s="39"/>
      <c r="H1599" s="39"/>
      <c r="I1599" s="40"/>
      <c r="M1599" s="311"/>
      <c r="N1599" s="311"/>
      <c r="O1599" s="312"/>
      <c r="P1599" s="313"/>
    </row>
    <row r="1600" spans="3:16" ht="13.5" customHeight="1">
      <c r="C1600" s="630" t="s">
        <v>1029</v>
      </c>
      <c r="D1600" s="706" t="s">
        <v>1671</v>
      </c>
      <c r="E1600" s="707" t="s">
        <v>40</v>
      </c>
      <c r="F1600" s="313">
        <v>5</v>
      </c>
      <c r="G1600" s="39"/>
      <c r="H1600" s="39"/>
      <c r="I1600" s="40"/>
      <c r="M1600" s="311"/>
      <c r="N1600" s="311"/>
      <c r="O1600" s="312"/>
      <c r="P1600" s="313"/>
    </row>
    <row r="1601" spans="3:16" ht="13.5" customHeight="1">
      <c r="C1601" s="630" t="s">
        <v>1027</v>
      </c>
      <c r="D1601" s="706" t="s">
        <v>1671</v>
      </c>
      <c r="E1601" s="707" t="s">
        <v>35</v>
      </c>
      <c r="F1601" s="313">
        <v>5</v>
      </c>
      <c r="G1601" s="39"/>
      <c r="H1601" s="39"/>
      <c r="I1601" s="40"/>
      <c r="M1601" s="311"/>
      <c r="N1601" s="311"/>
      <c r="O1601" s="312"/>
      <c r="P1601" s="313"/>
    </row>
    <row r="1602" spans="3:16" ht="13.5" customHeight="1">
      <c r="C1602" s="630" t="s">
        <v>445</v>
      </c>
      <c r="D1602" s="706" t="s">
        <v>1671</v>
      </c>
      <c r="E1602" s="707" t="s">
        <v>40</v>
      </c>
      <c r="F1602" s="313">
        <v>5</v>
      </c>
      <c r="G1602" s="39"/>
      <c r="H1602" s="39"/>
      <c r="I1602" s="40"/>
      <c r="M1602" s="311"/>
      <c r="N1602" s="311"/>
      <c r="O1602" s="312"/>
      <c r="P1602" s="313"/>
    </row>
    <row r="1603" spans="3:16" ht="13.5" customHeight="1">
      <c r="C1603" s="630" t="s">
        <v>1567</v>
      </c>
      <c r="D1603" s="706" t="s">
        <v>1671</v>
      </c>
      <c r="E1603" s="707" t="s">
        <v>40</v>
      </c>
      <c r="F1603" s="313">
        <v>5</v>
      </c>
      <c r="G1603" s="39"/>
      <c r="H1603" s="39"/>
      <c r="I1603" s="40"/>
      <c r="M1603" s="311"/>
      <c r="N1603" s="311"/>
      <c r="O1603" s="312"/>
      <c r="P1603" s="313"/>
    </row>
    <row r="1604" spans="3:16" ht="13.5" customHeight="1">
      <c r="C1604" s="623" t="s">
        <v>1000</v>
      </c>
      <c r="D1604" s="698" t="s">
        <v>1672</v>
      </c>
      <c r="E1604" s="694" t="s">
        <v>35</v>
      </c>
      <c r="F1604" s="313">
        <v>5</v>
      </c>
      <c r="G1604" s="39"/>
      <c r="H1604" s="39"/>
      <c r="I1604" s="40"/>
      <c r="M1604" s="311"/>
      <c r="N1604" s="311"/>
      <c r="O1604" s="312"/>
      <c r="P1604" s="313"/>
    </row>
    <row r="1605" spans="3:16" ht="13.5" customHeight="1">
      <c r="C1605" s="623" t="s">
        <v>219</v>
      </c>
      <c r="D1605" s="698" t="s">
        <v>1672</v>
      </c>
      <c r="E1605" s="694" t="s">
        <v>35</v>
      </c>
      <c r="F1605" s="313">
        <v>5</v>
      </c>
      <c r="G1605" s="39"/>
      <c r="H1605" s="39"/>
      <c r="I1605" s="40"/>
      <c r="M1605" s="311"/>
      <c r="N1605" s="311"/>
      <c r="O1605" s="312"/>
      <c r="P1605" s="313"/>
    </row>
    <row r="1606" spans="3:16" ht="13.5" customHeight="1">
      <c r="C1606" s="623" t="s">
        <v>1568</v>
      </c>
      <c r="D1606" s="698" t="s">
        <v>1672</v>
      </c>
      <c r="E1606" s="694" t="s">
        <v>40</v>
      </c>
      <c r="F1606" s="313">
        <v>5</v>
      </c>
      <c r="G1606" s="39"/>
      <c r="H1606" s="39"/>
      <c r="I1606" s="40"/>
      <c r="M1606" s="311"/>
      <c r="N1606" s="311"/>
      <c r="O1606" s="312"/>
      <c r="P1606" s="313"/>
    </row>
    <row r="1607" spans="3:16" ht="13.5" customHeight="1">
      <c r="C1607" s="623" t="s">
        <v>952</v>
      </c>
      <c r="D1607" s="698" t="s">
        <v>1672</v>
      </c>
      <c r="E1607" s="694" t="s">
        <v>35</v>
      </c>
      <c r="F1607" s="313">
        <v>5</v>
      </c>
      <c r="G1607" s="39"/>
      <c r="H1607" s="39"/>
      <c r="I1607" s="40"/>
      <c r="M1607" s="311"/>
      <c r="N1607" s="311"/>
      <c r="O1607" s="312"/>
      <c r="P1607" s="313"/>
    </row>
    <row r="1608" spans="3:16" ht="13.5" customHeight="1">
      <c r="C1608" s="623" t="s">
        <v>949</v>
      </c>
      <c r="D1608" s="698" t="s">
        <v>1672</v>
      </c>
      <c r="E1608" s="694" t="s">
        <v>35</v>
      </c>
      <c r="F1608" s="313">
        <v>5</v>
      </c>
      <c r="G1608" s="39"/>
      <c r="H1608" s="39"/>
      <c r="I1608" s="40"/>
      <c r="M1608" s="311"/>
      <c r="N1608" s="311"/>
      <c r="O1608" s="312"/>
      <c r="P1608" s="313"/>
    </row>
    <row r="1609" spans="3:16" ht="13.5" customHeight="1">
      <c r="C1609" s="623" t="s">
        <v>950</v>
      </c>
      <c r="D1609" s="698" t="s">
        <v>1672</v>
      </c>
      <c r="E1609" s="694" t="s">
        <v>35</v>
      </c>
      <c r="F1609" s="313">
        <v>5</v>
      </c>
      <c r="G1609" s="39"/>
      <c r="H1609" s="39"/>
      <c r="I1609" s="40"/>
      <c r="M1609" s="311"/>
      <c r="N1609" s="311"/>
      <c r="O1609" s="312"/>
      <c r="P1609" s="313"/>
    </row>
    <row r="1610" spans="3:16" ht="13.5" customHeight="1">
      <c r="C1610" s="630" t="s">
        <v>1569</v>
      </c>
      <c r="D1610" s="706" t="s">
        <v>1673</v>
      </c>
      <c r="E1610" s="707" t="s">
        <v>40</v>
      </c>
      <c r="F1610" s="313">
        <v>5</v>
      </c>
      <c r="G1610" s="39"/>
      <c r="H1610" s="39"/>
      <c r="I1610" s="40"/>
      <c r="M1610" s="311"/>
      <c r="N1610" s="311"/>
      <c r="O1610" s="312"/>
      <c r="P1610" s="313"/>
    </row>
    <row r="1611" spans="3:16" ht="13.5" customHeight="1">
      <c r="C1611" s="630" t="s">
        <v>1570</v>
      </c>
      <c r="D1611" s="706" t="s">
        <v>1673</v>
      </c>
      <c r="E1611" s="707" t="s">
        <v>40</v>
      </c>
      <c r="F1611" s="313">
        <v>5</v>
      </c>
      <c r="G1611" s="39"/>
      <c r="H1611" s="39"/>
      <c r="I1611" s="40"/>
      <c r="M1611" s="311"/>
      <c r="N1611" s="311"/>
      <c r="O1611" s="312"/>
      <c r="P1611" s="313"/>
    </row>
    <row r="1612" spans="3:16" ht="13.5" customHeight="1">
      <c r="C1612" s="630" t="s">
        <v>1024</v>
      </c>
      <c r="D1612" s="706" t="s">
        <v>1673</v>
      </c>
      <c r="E1612" s="707" t="s">
        <v>40</v>
      </c>
      <c r="F1612" s="313">
        <v>5</v>
      </c>
      <c r="G1612" s="39"/>
      <c r="H1612" s="39"/>
      <c r="I1612" s="40"/>
      <c r="M1612" s="311"/>
      <c r="N1612" s="311"/>
      <c r="O1612" s="312"/>
      <c r="P1612" s="313"/>
    </row>
    <row r="1613" spans="3:16" ht="13.5" customHeight="1">
      <c r="C1613" s="630" t="s">
        <v>1571</v>
      </c>
      <c r="D1613" s="706" t="s">
        <v>1673</v>
      </c>
      <c r="E1613" s="707" t="s">
        <v>35</v>
      </c>
      <c r="F1613" s="313">
        <v>5</v>
      </c>
      <c r="G1613" s="39"/>
      <c r="H1613" s="39"/>
      <c r="I1613" s="40"/>
      <c r="M1613" s="311"/>
      <c r="N1613" s="311"/>
      <c r="O1613" s="312"/>
      <c r="P1613" s="313"/>
    </row>
    <row r="1614" spans="3:16" ht="13.5" customHeight="1">
      <c r="C1614" s="631" t="s">
        <v>1468</v>
      </c>
      <c r="D1614" s="708" t="s">
        <v>1673</v>
      </c>
      <c r="E1614" s="709" t="s">
        <v>35</v>
      </c>
      <c r="F1614" s="313">
        <v>5</v>
      </c>
      <c r="G1614" s="39"/>
      <c r="H1614" s="39"/>
      <c r="I1614" s="40"/>
      <c r="M1614" s="311"/>
      <c r="N1614" s="311"/>
      <c r="O1614" s="312"/>
      <c r="P1614" s="313"/>
    </row>
    <row r="1615" spans="3:16" ht="13.5" customHeight="1" thickBot="1">
      <c r="C1615" s="632" t="s">
        <v>1695</v>
      </c>
      <c r="D1615" s="710" t="s">
        <v>1673</v>
      </c>
      <c r="E1615" s="711" t="s">
        <v>35</v>
      </c>
      <c r="F1615" s="313">
        <v>5</v>
      </c>
      <c r="G1615" s="39"/>
      <c r="H1615" s="39"/>
      <c r="I1615" s="40"/>
      <c r="M1615" s="311"/>
      <c r="N1615" s="311"/>
      <c r="O1615" s="312"/>
      <c r="P1615" s="313"/>
    </row>
    <row r="1616" spans="3:16" ht="13.5" customHeight="1">
      <c r="C1616" s="633" t="s">
        <v>143</v>
      </c>
      <c r="D1616" s="633" t="s">
        <v>1236</v>
      </c>
      <c r="E1616" s="712" t="s">
        <v>40</v>
      </c>
      <c r="F1616" s="313">
        <v>7</v>
      </c>
      <c r="G1616" s="39"/>
      <c r="H1616" s="39"/>
      <c r="I1616" s="40"/>
      <c r="M1616" s="311"/>
      <c r="N1616" s="311"/>
      <c r="O1616" s="312"/>
      <c r="P1616" s="313"/>
    </row>
    <row r="1617" spans="3:16" ht="13.5" customHeight="1">
      <c r="C1617" s="633" t="s">
        <v>90</v>
      </c>
      <c r="D1617" s="633" t="s">
        <v>1236</v>
      </c>
      <c r="E1617" s="712" t="s">
        <v>40</v>
      </c>
      <c r="F1617" s="313">
        <v>7</v>
      </c>
      <c r="G1617" s="39"/>
      <c r="H1617" s="39"/>
      <c r="I1617" s="40"/>
      <c r="M1617" s="311"/>
      <c r="N1617" s="311"/>
      <c r="O1617" s="312"/>
      <c r="P1617" s="313"/>
    </row>
    <row r="1618" spans="3:16" ht="13.5" customHeight="1">
      <c r="C1618" s="633" t="s">
        <v>1030</v>
      </c>
      <c r="D1618" s="633" t="s">
        <v>1236</v>
      </c>
      <c r="E1618" s="712" t="s">
        <v>40</v>
      </c>
      <c r="F1618" s="313">
        <v>7</v>
      </c>
      <c r="G1618" s="39"/>
      <c r="H1618" s="39"/>
      <c r="I1618" s="40"/>
      <c r="M1618" s="311"/>
      <c r="N1618" s="311"/>
      <c r="O1618" s="312"/>
      <c r="P1618" s="313"/>
    </row>
    <row r="1619" spans="3:16" ht="13.5" customHeight="1">
      <c r="C1619" s="633" t="s">
        <v>385</v>
      </c>
      <c r="D1619" s="633" t="s">
        <v>1236</v>
      </c>
      <c r="E1619" s="712" t="s">
        <v>35</v>
      </c>
      <c r="F1619" s="313">
        <v>7</v>
      </c>
      <c r="G1619" s="39"/>
      <c r="H1619" s="39"/>
      <c r="I1619" s="40"/>
      <c r="M1619" s="311"/>
      <c r="N1619" s="311"/>
      <c r="O1619" s="312"/>
      <c r="P1619" s="313"/>
    </row>
    <row r="1620" spans="3:16" ht="13.5" customHeight="1">
      <c r="C1620" s="634" t="s">
        <v>1437</v>
      </c>
      <c r="D1620" s="634" t="s">
        <v>1236</v>
      </c>
      <c r="E1620" s="713" t="s">
        <v>40</v>
      </c>
      <c r="F1620" s="313">
        <v>7</v>
      </c>
      <c r="G1620" s="39"/>
      <c r="H1620" s="39"/>
      <c r="I1620" s="40"/>
      <c r="M1620" s="311"/>
      <c r="N1620" s="311"/>
      <c r="O1620" s="312"/>
      <c r="P1620" s="313"/>
    </row>
    <row r="1621" spans="3:16" ht="13.5" customHeight="1">
      <c r="C1621" s="633" t="s">
        <v>1031</v>
      </c>
      <c r="D1621" s="633" t="s">
        <v>1236</v>
      </c>
      <c r="E1621" s="712" t="s">
        <v>35</v>
      </c>
      <c r="F1621" s="313">
        <v>7</v>
      </c>
      <c r="G1621" s="39"/>
      <c r="H1621" s="39"/>
      <c r="I1621" s="40"/>
      <c r="M1621" s="311"/>
      <c r="N1621" s="311"/>
      <c r="O1621" s="312"/>
      <c r="P1621" s="313"/>
    </row>
    <row r="1622" spans="3:16" ht="13.5" customHeight="1">
      <c r="C1622" s="633" t="s">
        <v>403</v>
      </c>
      <c r="D1622" s="633" t="s">
        <v>1236</v>
      </c>
      <c r="E1622" s="712" t="s">
        <v>40</v>
      </c>
      <c r="F1622" s="313">
        <v>7</v>
      </c>
      <c r="G1622" s="39"/>
      <c r="H1622" s="39"/>
      <c r="I1622" s="40"/>
      <c r="M1622" s="311"/>
      <c r="N1622" s="311"/>
      <c r="O1622" s="312"/>
      <c r="P1622" s="313"/>
    </row>
    <row r="1623" spans="3:16" ht="13.5" customHeight="1">
      <c r="C1623" s="633" t="s">
        <v>1032</v>
      </c>
      <c r="D1623" s="633" t="s">
        <v>1236</v>
      </c>
      <c r="E1623" s="712" t="s">
        <v>40</v>
      </c>
      <c r="F1623" s="313">
        <v>7</v>
      </c>
      <c r="G1623" s="39"/>
      <c r="H1623" s="39"/>
      <c r="I1623" s="40"/>
      <c r="M1623" s="311"/>
      <c r="N1623" s="311"/>
      <c r="O1623" s="312"/>
      <c r="P1623" s="313"/>
    </row>
    <row r="1624" spans="3:16" ht="13.5" customHeight="1">
      <c r="C1624" s="633" t="s">
        <v>1033</v>
      </c>
      <c r="D1624" s="633" t="s">
        <v>1236</v>
      </c>
      <c r="E1624" s="712" t="s">
        <v>40</v>
      </c>
      <c r="F1624" s="313">
        <v>7</v>
      </c>
      <c r="G1624" s="39"/>
      <c r="H1624" s="39"/>
      <c r="I1624" s="40"/>
      <c r="M1624" s="311"/>
      <c r="N1624" s="311"/>
      <c r="O1624" s="312"/>
      <c r="P1624" s="313"/>
    </row>
    <row r="1625" spans="3:16" ht="13.5" customHeight="1">
      <c r="C1625" s="633" t="s">
        <v>1034</v>
      </c>
      <c r="D1625" s="633" t="s">
        <v>1236</v>
      </c>
      <c r="E1625" s="712" t="s">
        <v>40</v>
      </c>
      <c r="F1625" s="313">
        <v>7</v>
      </c>
      <c r="G1625" s="39"/>
      <c r="H1625" s="39"/>
      <c r="I1625" s="40"/>
      <c r="M1625" s="311"/>
      <c r="N1625" s="311"/>
      <c r="O1625" s="312"/>
      <c r="P1625" s="313"/>
    </row>
    <row r="1626" spans="3:16" ht="13.5" customHeight="1">
      <c r="C1626" s="633" t="s">
        <v>1035</v>
      </c>
      <c r="D1626" s="633" t="s">
        <v>1236</v>
      </c>
      <c r="E1626" s="712" t="s">
        <v>35</v>
      </c>
      <c r="F1626" s="313">
        <v>7</v>
      </c>
      <c r="G1626" s="39"/>
      <c r="H1626" s="39"/>
      <c r="I1626" s="40"/>
      <c r="M1626" s="311"/>
      <c r="N1626" s="311"/>
      <c r="O1626" s="312"/>
      <c r="P1626" s="313"/>
    </row>
    <row r="1627" spans="3:16" ht="13.5" customHeight="1">
      <c r="C1627" s="633" t="s">
        <v>1036</v>
      </c>
      <c r="D1627" s="633" t="s">
        <v>1236</v>
      </c>
      <c r="E1627" s="712" t="s">
        <v>35</v>
      </c>
      <c r="F1627" s="313">
        <v>7</v>
      </c>
      <c r="G1627" s="39"/>
      <c r="H1627" s="39"/>
      <c r="I1627" s="40"/>
      <c r="M1627" s="311"/>
      <c r="N1627" s="311"/>
      <c r="O1627" s="312"/>
      <c r="P1627" s="313"/>
    </row>
    <row r="1628" spans="3:16" ht="13.5" customHeight="1">
      <c r="C1628" s="633" t="s">
        <v>33</v>
      </c>
      <c r="D1628" s="633" t="s">
        <v>34</v>
      </c>
      <c r="E1628" s="712" t="s">
        <v>35</v>
      </c>
      <c r="F1628" s="313">
        <v>7</v>
      </c>
      <c r="G1628" s="39"/>
      <c r="H1628" s="39"/>
      <c r="I1628" s="40"/>
      <c r="M1628" s="311"/>
      <c r="N1628" s="311"/>
      <c r="O1628" s="312"/>
      <c r="P1628" s="313"/>
    </row>
    <row r="1629" spans="3:16" ht="13.5" customHeight="1">
      <c r="C1629" s="633" t="s">
        <v>1037</v>
      </c>
      <c r="D1629" s="633" t="s">
        <v>34</v>
      </c>
      <c r="E1629" s="712" t="s">
        <v>35</v>
      </c>
      <c r="F1629" s="313">
        <v>7</v>
      </c>
      <c r="G1629" s="39"/>
      <c r="H1629" s="39"/>
      <c r="I1629" s="40"/>
      <c r="M1629" s="311"/>
      <c r="N1629" s="311"/>
      <c r="O1629" s="312"/>
      <c r="P1629" s="313"/>
    </row>
    <row r="1630" spans="3:16" ht="13.5" customHeight="1">
      <c r="C1630" s="633" t="s">
        <v>1038</v>
      </c>
      <c r="D1630" s="633" t="s">
        <v>34</v>
      </c>
      <c r="E1630" s="712" t="s">
        <v>40</v>
      </c>
      <c r="F1630" s="313">
        <v>7</v>
      </c>
      <c r="G1630" s="39"/>
      <c r="H1630" s="39"/>
      <c r="I1630" s="40"/>
      <c r="M1630" s="311"/>
      <c r="N1630" s="311"/>
      <c r="O1630" s="312"/>
      <c r="P1630" s="313"/>
    </row>
    <row r="1631" spans="3:16" ht="13.5" customHeight="1">
      <c r="C1631" s="633" t="s">
        <v>1039</v>
      </c>
      <c r="D1631" s="633" t="s">
        <v>34</v>
      </c>
      <c r="E1631" s="712" t="s">
        <v>35</v>
      </c>
      <c r="F1631" s="313">
        <v>7</v>
      </c>
      <c r="G1631" s="39"/>
      <c r="H1631" s="39"/>
      <c r="I1631" s="40"/>
      <c r="M1631" s="311"/>
      <c r="N1631" s="311"/>
      <c r="O1631" s="312"/>
      <c r="P1631" s="313"/>
    </row>
    <row r="1632" spans="3:16" ht="13.5" customHeight="1">
      <c r="C1632" s="633" t="s">
        <v>1041</v>
      </c>
      <c r="D1632" s="633" t="s">
        <v>34</v>
      </c>
      <c r="E1632" s="712" t="s">
        <v>40</v>
      </c>
      <c r="F1632" s="313">
        <v>7</v>
      </c>
      <c r="G1632" s="39"/>
      <c r="H1632" s="39"/>
      <c r="I1632" s="40"/>
      <c r="M1632" s="311"/>
      <c r="N1632" s="311"/>
      <c r="O1632" s="312"/>
      <c r="P1632" s="313"/>
    </row>
    <row r="1633" spans="3:16" ht="13.5" customHeight="1">
      <c r="C1633" s="633" t="s">
        <v>1042</v>
      </c>
      <c r="D1633" s="633" t="s">
        <v>34</v>
      </c>
      <c r="E1633" s="712" t="s">
        <v>40</v>
      </c>
      <c r="F1633" s="313">
        <v>7</v>
      </c>
      <c r="G1633" s="39"/>
      <c r="H1633" s="39"/>
      <c r="I1633" s="40"/>
      <c r="M1633" s="311"/>
      <c r="N1633" s="311"/>
      <c r="O1633" s="312"/>
      <c r="P1633" s="313"/>
    </row>
    <row r="1634" spans="3:16" ht="13.5" customHeight="1">
      <c r="C1634" s="633" t="s">
        <v>1043</v>
      </c>
      <c r="D1634" s="633" t="s">
        <v>34</v>
      </c>
      <c r="E1634" s="712" t="s">
        <v>40</v>
      </c>
      <c r="F1634" s="313">
        <v>7</v>
      </c>
      <c r="G1634" s="39"/>
      <c r="H1634" s="39"/>
      <c r="I1634" s="40"/>
      <c r="M1634" s="311"/>
      <c r="N1634" s="311"/>
      <c r="O1634" s="312"/>
      <c r="P1634" s="313"/>
    </row>
    <row r="1635" spans="3:16" ht="13.5" customHeight="1">
      <c r="C1635" s="633" t="s">
        <v>1045</v>
      </c>
      <c r="D1635" s="633" t="s">
        <v>1674</v>
      </c>
      <c r="E1635" s="712" t="s">
        <v>35</v>
      </c>
      <c r="F1635" s="313">
        <v>7</v>
      </c>
      <c r="G1635" s="39"/>
      <c r="H1635" s="39"/>
      <c r="I1635" s="40"/>
      <c r="M1635" s="311"/>
      <c r="N1635" s="311"/>
      <c r="O1635" s="312"/>
      <c r="P1635" s="313"/>
    </row>
    <row r="1636" spans="3:16" ht="13.5" customHeight="1">
      <c r="C1636" s="633" t="s">
        <v>64</v>
      </c>
      <c r="D1636" s="633" t="s">
        <v>1674</v>
      </c>
      <c r="E1636" s="712" t="s">
        <v>35</v>
      </c>
      <c r="F1636" s="313">
        <v>7</v>
      </c>
      <c r="G1636" s="39"/>
      <c r="H1636" s="39"/>
      <c r="I1636" s="40"/>
      <c r="M1636" s="311"/>
      <c r="N1636" s="311"/>
      <c r="O1636" s="312"/>
      <c r="P1636" s="313"/>
    </row>
    <row r="1637" spans="3:16" ht="13.5" customHeight="1">
      <c r="C1637" s="633" t="s">
        <v>1047</v>
      </c>
      <c r="D1637" s="633" t="s">
        <v>1674</v>
      </c>
      <c r="E1637" s="712" t="s">
        <v>35</v>
      </c>
      <c r="F1637" s="313">
        <v>7</v>
      </c>
      <c r="G1637" s="39"/>
      <c r="H1637" s="39"/>
      <c r="I1637" s="40"/>
      <c r="M1637" s="311"/>
      <c r="N1637" s="311"/>
      <c r="O1637" s="312"/>
      <c r="P1637" s="313"/>
    </row>
    <row r="1638" spans="3:16" ht="13.5" customHeight="1">
      <c r="C1638" s="633" t="s">
        <v>1046</v>
      </c>
      <c r="D1638" s="633" t="s">
        <v>1674</v>
      </c>
      <c r="E1638" s="712" t="s">
        <v>40</v>
      </c>
      <c r="F1638" s="313">
        <v>7</v>
      </c>
      <c r="G1638" s="39"/>
      <c r="H1638" s="39"/>
      <c r="I1638" s="40"/>
      <c r="M1638" s="311"/>
      <c r="N1638" s="311"/>
      <c r="O1638" s="312"/>
      <c r="P1638" s="313"/>
    </row>
    <row r="1639" spans="3:16" ht="13.5" customHeight="1">
      <c r="C1639" s="635" t="s">
        <v>828</v>
      </c>
      <c r="D1639" s="635" t="s">
        <v>1674</v>
      </c>
      <c r="E1639" s="714" t="s">
        <v>35</v>
      </c>
      <c r="F1639" s="313">
        <v>7</v>
      </c>
      <c r="G1639" s="39"/>
      <c r="H1639" s="39"/>
      <c r="I1639" s="40"/>
      <c r="M1639" s="311"/>
      <c r="N1639" s="311"/>
      <c r="O1639" s="312"/>
      <c r="P1639" s="313"/>
    </row>
    <row r="1640" spans="3:16" ht="13.5" customHeight="1">
      <c r="C1640" s="636" t="s">
        <v>1572</v>
      </c>
      <c r="D1640" s="639" t="s">
        <v>1674</v>
      </c>
      <c r="E1640" s="715" t="s">
        <v>40</v>
      </c>
      <c r="F1640" s="313">
        <v>7</v>
      </c>
      <c r="G1640" s="39"/>
      <c r="H1640" s="39"/>
      <c r="I1640" s="40"/>
      <c r="M1640" s="311"/>
      <c r="N1640" s="311"/>
      <c r="O1640" s="312"/>
      <c r="P1640" s="313"/>
    </row>
    <row r="1641" spans="3:16" ht="13.5" customHeight="1">
      <c r="C1641" s="637" t="s">
        <v>1696</v>
      </c>
      <c r="D1641" s="637" t="s">
        <v>1674</v>
      </c>
      <c r="E1641" s="716" t="s">
        <v>35</v>
      </c>
      <c r="F1641" s="313">
        <v>7</v>
      </c>
      <c r="G1641" s="39"/>
      <c r="H1641" s="39"/>
      <c r="I1641" s="40"/>
      <c r="M1641" s="311"/>
      <c r="N1641" s="311"/>
      <c r="O1641" s="312"/>
      <c r="P1641" s="313"/>
    </row>
    <row r="1642" spans="3:16" ht="13.5" customHeight="1">
      <c r="C1642" s="633" t="s">
        <v>1048</v>
      </c>
      <c r="D1642" s="633" t="s">
        <v>1237</v>
      </c>
      <c r="E1642" s="712" t="s">
        <v>35</v>
      </c>
      <c r="F1642" s="313">
        <v>7</v>
      </c>
      <c r="G1642" s="39"/>
      <c r="H1642" s="39"/>
      <c r="I1642" s="40"/>
      <c r="M1642" s="311"/>
      <c r="N1642" s="311"/>
      <c r="O1642" s="312"/>
      <c r="P1642" s="313"/>
    </row>
    <row r="1643" spans="3:16" ht="13.5" customHeight="1">
      <c r="C1643" s="633" t="s">
        <v>1049</v>
      </c>
      <c r="D1643" s="633" t="s">
        <v>1237</v>
      </c>
      <c r="E1643" s="712" t="s">
        <v>35</v>
      </c>
      <c r="F1643" s="313">
        <v>7</v>
      </c>
      <c r="G1643" s="39"/>
      <c r="H1643" s="39"/>
      <c r="I1643" s="40"/>
      <c r="M1643" s="311"/>
      <c r="N1643" s="311"/>
      <c r="O1643" s="312"/>
      <c r="P1643" s="313"/>
    </row>
    <row r="1644" spans="3:16" ht="13.5" customHeight="1">
      <c r="C1644" s="633" t="s">
        <v>1050</v>
      </c>
      <c r="D1644" s="633" t="s">
        <v>1237</v>
      </c>
      <c r="E1644" s="712" t="s">
        <v>35</v>
      </c>
      <c r="F1644" s="313">
        <v>7</v>
      </c>
      <c r="G1644" s="39"/>
      <c r="H1644" s="39"/>
      <c r="I1644" s="40"/>
      <c r="M1644" s="311"/>
      <c r="N1644" s="311"/>
      <c r="O1644" s="312"/>
      <c r="P1644" s="313"/>
    </row>
    <row r="1645" spans="3:16" ht="13.5" customHeight="1">
      <c r="C1645" s="633" t="s">
        <v>1051</v>
      </c>
      <c r="D1645" s="633" t="s">
        <v>1237</v>
      </c>
      <c r="E1645" s="712" t="s">
        <v>40</v>
      </c>
      <c r="F1645" s="313">
        <v>7</v>
      </c>
      <c r="G1645" s="39"/>
      <c r="H1645" s="39"/>
      <c r="I1645" s="40"/>
      <c r="M1645" s="311"/>
      <c r="N1645" s="311"/>
      <c r="O1645" s="312"/>
      <c r="P1645" s="313"/>
    </row>
    <row r="1646" spans="3:16" ht="13.5" customHeight="1">
      <c r="C1646" s="633" t="s">
        <v>1052</v>
      </c>
      <c r="D1646" s="633" t="s">
        <v>1237</v>
      </c>
      <c r="E1646" s="712" t="s">
        <v>40</v>
      </c>
      <c r="F1646" s="313">
        <v>7</v>
      </c>
      <c r="G1646" s="39"/>
      <c r="H1646" s="39"/>
      <c r="I1646" s="40"/>
      <c r="M1646" s="311"/>
      <c r="N1646" s="311"/>
      <c r="O1646" s="312"/>
      <c r="P1646" s="313"/>
    </row>
    <row r="1647" spans="3:16" ht="13.5" customHeight="1">
      <c r="C1647" s="633" t="s">
        <v>1053</v>
      </c>
      <c r="D1647" s="633" t="s">
        <v>1237</v>
      </c>
      <c r="E1647" s="712" t="s">
        <v>35</v>
      </c>
      <c r="F1647" s="313">
        <v>7</v>
      </c>
      <c r="G1647" s="39"/>
      <c r="H1647" s="39"/>
      <c r="I1647" s="40"/>
      <c r="M1647" s="311"/>
      <c r="N1647" s="311"/>
      <c r="O1647" s="312"/>
      <c r="P1647" s="313"/>
    </row>
    <row r="1648" spans="3:16" ht="13.5" customHeight="1">
      <c r="C1648" s="633" t="s">
        <v>1054</v>
      </c>
      <c r="D1648" s="633" t="s">
        <v>1237</v>
      </c>
      <c r="E1648" s="712" t="s">
        <v>35</v>
      </c>
      <c r="F1648" s="313">
        <v>7</v>
      </c>
      <c r="G1648" s="39"/>
      <c r="H1648" s="39"/>
      <c r="I1648" s="40"/>
      <c r="M1648" s="311"/>
      <c r="N1648" s="311"/>
      <c r="O1648" s="312"/>
      <c r="P1648" s="313"/>
    </row>
    <row r="1649" spans="3:16" ht="13.5" customHeight="1">
      <c r="C1649" s="633" t="s">
        <v>1055</v>
      </c>
      <c r="D1649" s="633" t="s">
        <v>1238</v>
      </c>
      <c r="E1649" s="712" t="s">
        <v>40</v>
      </c>
      <c r="F1649" s="313">
        <v>7</v>
      </c>
      <c r="G1649" s="39"/>
      <c r="H1649" s="39"/>
      <c r="I1649" s="40"/>
      <c r="M1649" s="311"/>
      <c r="N1649" s="311"/>
      <c r="O1649" s="312"/>
      <c r="P1649" s="313"/>
    </row>
    <row r="1650" spans="3:16" ht="13.5" customHeight="1">
      <c r="C1650" s="633" t="s">
        <v>1056</v>
      </c>
      <c r="D1650" s="633" t="s">
        <v>1238</v>
      </c>
      <c r="E1650" s="712" t="s">
        <v>40</v>
      </c>
      <c r="F1650" s="313">
        <v>7</v>
      </c>
      <c r="G1650" s="39"/>
      <c r="H1650" s="39"/>
      <c r="I1650" s="40"/>
      <c r="M1650" s="311"/>
      <c r="N1650" s="311"/>
      <c r="O1650" s="312"/>
      <c r="P1650" s="313"/>
    </row>
    <row r="1651" spans="3:16" ht="13.5" customHeight="1">
      <c r="C1651" s="633" t="s">
        <v>1057</v>
      </c>
      <c r="D1651" s="633" t="s">
        <v>1238</v>
      </c>
      <c r="E1651" s="712" t="s">
        <v>40</v>
      </c>
      <c r="F1651" s="313">
        <v>7</v>
      </c>
      <c r="G1651" s="39"/>
      <c r="H1651" s="39"/>
      <c r="I1651" s="40"/>
      <c r="M1651" s="311"/>
      <c r="N1651" s="311"/>
      <c r="O1651" s="312"/>
      <c r="P1651" s="313"/>
    </row>
    <row r="1652" spans="3:16" ht="13.5" customHeight="1">
      <c r="C1652" s="633" t="s">
        <v>1058</v>
      </c>
      <c r="D1652" s="633" t="s">
        <v>1238</v>
      </c>
      <c r="E1652" s="712" t="s">
        <v>40</v>
      </c>
      <c r="F1652" s="313">
        <v>7</v>
      </c>
      <c r="G1652" s="39"/>
      <c r="H1652" s="39"/>
      <c r="I1652" s="40"/>
      <c r="M1652" s="311"/>
      <c r="N1652" s="311"/>
      <c r="O1652" s="312"/>
      <c r="P1652" s="313"/>
    </row>
    <row r="1653" spans="3:16" ht="13.5" customHeight="1">
      <c r="C1653" s="633" t="s">
        <v>1059</v>
      </c>
      <c r="D1653" s="633" t="s">
        <v>1238</v>
      </c>
      <c r="E1653" s="712" t="s">
        <v>40</v>
      </c>
      <c r="F1653" s="313">
        <v>7</v>
      </c>
      <c r="G1653" s="39"/>
      <c r="H1653" s="39"/>
      <c r="I1653" s="40"/>
      <c r="M1653" s="311"/>
      <c r="N1653" s="311"/>
      <c r="O1653" s="312"/>
      <c r="P1653" s="313"/>
    </row>
    <row r="1654" spans="3:16" ht="13.5" customHeight="1">
      <c r="C1654" s="633" t="s">
        <v>1060</v>
      </c>
      <c r="D1654" s="633" t="s">
        <v>1238</v>
      </c>
      <c r="E1654" s="712" t="s">
        <v>40</v>
      </c>
      <c r="F1654" s="313">
        <v>7</v>
      </c>
      <c r="G1654" s="39"/>
      <c r="H1654" s="39"/>
      <c r="I1654" s="40"/>
      <c r="M1654" s="311"/>
      <c r="N1654" s="311"/>
      <c r="O1654" s="312"/>
      <c r="P1654" s="313"/>
    </row>
    <row r="1655" spans="3:16" ht="13.5" customHeight="1">
      <c r="C1655" s="633" t="s">
        <v>1061</v>
      </c>
      <c r="D1655" s="633" t="s">
        <v>1238</v>
      </c>
      <c r="E1655" s="712" t="s">
        <v>35</v>
      </c>
      <c r="F1655" s="313">
        <v>7</v>
      </c>
      <c r="G1655" s="39"/>
      <c r="H1655" s="39"/>
      <c r="I1655" s="40"/>
      <c r="M1655" s="311"/>
      <c r="N1655" s="311"/>
      <c r="O1655" s="312"/>
      <c r="P1655" s="313"/>
    </row>
    <row r="1656" spans="3:16" ht="13.5" customHeight="1">
      <c r="C1656" s="633" t="s">
        <v>361</v>
      </c>
      <c r="D1656" s="633" t="s">
        <v>65</v>
      </c>
      <c r="E1656" s="712" t="s">
        <v>40</v>
      </c>
      <c r="F1656" s="313">
        <v>7</v>
      </c>
      <c r="G1656" s="39"/>
      <c r="H1656" s="39"/>
      <c r="I1656" s="40"/>
      <c r="M1656" s="311"/>
      <c r="N1656" s="311"/>
      <c r="O1656" s="312"/>
      <c r="P1656" s="313"/>
    </row>
    <row r="1657" spans="3:16" ht="13.5" customHeight="1">
      <c r="C1657" s="633" t="s">
        <v>1062</v>
      </c>
      <c r="D1657" s="633" t="s">
        <v>65</v>
      </c>
      <c r="E1657" s="712" t="s">
        <v>35</v>
      </c>
      <c r="F1657" s="313">
        <v>7</v>
      </c>
      <c r="G1657" s="39"/>
      <c r="H1657" s="39"/>
      <c r="I1657" s="40"/>
      <c r="M1657" s="311"/>
      <c r="N1657" s="311"/>
      <c r="O1657" s="312"/>
      <c r="P1657" s="313"/>
    </row>
    <row r="1658" spans="3:16" ht="13.5" customHeight="1">
      <c r="C1658" s="633" t="s">
        <v>1063</v>
      </c>
      <c r="D1658" s="633" t="s">
        <v>65</v>
      </c>
      <c r="E1658" s="712" t="s">
        <v>35</v>
      </c>
      <c r="F1658" s="313">
        <v>7</v>
      </c>
      <c r="G1658" s="39"/>
      <c r="H1658" s="39"/>
      <c r="I1658" s="40"/>
      <c r="M1658" s="311"/>
      <c r="N1658" s="311"/>
      <c r="O1658" s="312"/>
      <c r="P1658" s="313"/>
    </row>
    <row r="1659" spans="3:16" ht="13.5" customHeight="1">
      <c r="C1659" s="633" t="s">
        <v>321</v>
      </c>
      <c r="D1659" s="633" t="s">
        <v>65</v>
      </c>
      <c r="E1659" s="712" t="s">
        <v>35</v>
      </c>
      <c r="F1659" s="313">
        <v>7</v>
      </c>
      <c r="G1659" s="39"/>
      <c r="H1659" s="39"/>
      <c r="I1659" s="40"/>
      <c r="M1659" s="311"/>
      <c r="N1659" s="311"/>
      <c r="O1659" s="312"/>
      <c r="P1659" s="313"/>
    </row>
    <row r="1660" spans="3:16" ht="13.5" customHeight="1">
      <c r="C1660" s="633" t="s">
        <v>328</v>
      </c>
      <c r="D1660" s="633" t="s">
        <v>65</v>
      </c>
      <c r="E1660" s="712" t="s">
        <v>35</v>
      </c>
      <c r="F1660" s="313">
        <v>7</v>
      </c>
      <c r="G1660" s="39"/>
      <c r="H1660" s="39"/>
      <c r="I1660" s="40"/>
      <c r="M1660" s="311"/>
      <c r="N1660" s="311"/>
      <c r="O1660" s="312"/>
      <c r="P1660" s="313"/>
    </row>
    <row r="1661" spans="3:16" ht="13.5" customHeight="1">
      <c r="C1661" s="633" t="s">
        <v>1066</v>
      </c>
      <c r="D1661" s="633" t="s">
        <v>65</v>
      </c>
      <c r="E1661" s="712" t="s">
        <v>35</v>
      </c>
      <c r="F1661" s="313">
        <v>7</v>
      </c>
      <c r="G1661" s="39"/>
      <c r="H1661" s="39"/>
      <c r="I1661" s="40"/>
      <c r="M1661" s="311"/>
      <c r="N1661" s="311"/>
      <c r="O1661" s="312"/>
      <c r="P1661" s="313"/>
    </row>
    <row r="1662" spans="3:16" ht="13.5" customHeight="1">
      <c r="C1662" s="633" t="s">
        <v>1096</v>
      </c>
      <c r="D1662" s="633" t="s">
        <v>65</v>
      </c>
      <c r="E1662" s="712" t="s">
        <v>40</v>
      </c>
      <c r="F1662" s="313">
        <v>7</v>
      </c>
      <c r="G1662" s="39"/>
      <c r="H1662" s="39"/>
      <c r="I1662" s="40"/>
      <c r="M1662" s="311"/>
      <c r="N1662" s="311"/>
      <c r="O1662" s="312"/>
      <c r="P1662" s="313"/>
    </row>
    <row r="1663" spans="3:16" ht="13.5" customHeight="1">
      <c r="C1663" s="638" t="s">
        <v>1573</v>
      </c>
      <c r="D1663" s="638" t="s">
        <v>65</v>
      </c>
      <c r="E1663" s="717" t="s">
        <v>35</v>
      </c>
      <c r="F1663" s="313">
        <v>7</v>
      </c>
      <c r="G1663" s="39"/>
      <c r="H1663" s="39"/>
      <c r="I1663" s="40"/>
      <c r="M1663" s="311"/>
      <c r="N1663" s="311"/>
      <c r="O1663" s="312"/>
      <c r="P1663" s="313"/>
    </row>
    <row r="1664" spans="3:16" ht="13.5" customHeight="1">
      <c r="C1664" s="633" t="s">
        <v>158</v>
      </c>
      <c r="D1664" s="633" t="s">
        <v>44</v>
      </c>
      <c r="E1664" s="712" t="s">
        <v>40</v>
      </c>
      <c r="F1664" s="313">
        <v>7</v>
      </c>
      <c r="G1664" s="39"/>
      <c r="H1664" s="39"/>
      <c r="I1664" s="40"/>
      <c r="M1664" s="311"/>
      <c r="N1664" s="311"/>
      <c r="O1664" s="312"/>
      <c r="P1664" s="313"/>
    </row>
    <row r="1665" spans="3:16" ht="13.5" customHeight="1">
      <c r="C1665" s="633" t="s">
        <v>43</v>
      </c>
      <c r="D1665" s="633" t="s">
        <v>44</v>
      </c>
      <c r="E1665" s="712" t="s">
        <v>40</v>
      </c>
      <c r="F1665" s="313">
        <v>7</v>
      </c>
      <c r="G1665" s="39"/>
      <c r="H1665" s="39"/>
      <c r="I1665" s="40"/>
      <c r="M1665" s="311"/>
      <c r="N1665" s="311"/>
      <c r="O1665" s="312"/>
      <c r="P1665" s="313"/>
    </row>
    <row r="1666" spans="3:16" ht="13.5" customHeight="1">
      <c r="C1666" s="639" t="s">
        <v>1574</v>
      </c>
      <c r="D1666" s="639" t="s">
        <v>44</v>
      </c>
      <c r="E1666" s="718" t="s">
        <v>40</v>
      </c>
      <c r="F1666" s="313">
        <v>7</v>
      </c>
      <c r="G1666" s="39"/>
      <c r="H1666" s="39"/>
      <c r="I1666" s="40"/>
      <c r="M1666" s="311"/>
      <c r="N1666" s="311"/>
      <c r="O1666" s="312"/>
      <c r="P1666" s="313"/>
    </row>
    <row r="1667" spans="3:16" ht="13.5" customHeight="1">
      <c r="C1667" s="633" t="s">
        <v>339</v>
      </c>
      <c r="D1667" s="633" t="s">
        <v>44</v>
      </c>
      <c r="E1667" s="712" t="s">
        <v>40</v>
      </c>
      <c r="F1667" s="313">
        <v>7</v>
      </c>
      <c r="G1667" s="39"/>
      <c r="H1667" s="39"/>
      <c r="I1667" s="40"/>
      <c r="M1667" s="311"/>
      <c r="N1667" s="311"/>
      <c r="O1667" s="312"/>
      <c r="P1667" s="313"/>
    </row>
    <row r="1668" spans="3:16" ht="13.5" customHeight="1">
      <c r="C1668" s="633" t="s">
        <v>112</v>
      </c>
      <c r="D1668" s="633" t="s">
        <v>44</v>
      </c>
      <c r="E1668" s="712" t="s">
        <v>35</v>
      </c>
      <c r="F1668" s="313">
        <v>7</v>
      </c>
      <c r="G1668" s="39"/>
      <c r="H1668" s="39"/>
      <c r="I1668" s="40"/>
      <c r="M1668" s="311"/>
      <c r="N1668" s="311"/>
      <c r="O1668" s="312"/>
      <c r="P1668" s="313"/>
    </row>
    <row r="1669" spans="3:16" ht="13.5" customHeight="1">
      <c r="C1669" s="633" t="s">
        <v>1700</v>
      </c>
      <c r="D1669" s="633" t="s">
        <v>44</v>
      </c>
      <c r="E1669" s="712" t="s">
        <v>35</v>
      </c>
      <c r="F1669" s="313">
        <v>7</v>
      </c>
      <c r="G1669" s="39"/>
      <c r="H1669" s="39"/>
      <c r="I1669" s="40"/>
      <c r="M1669" s="311"/>
      <c r="N1669" s="311"/>
      <c r="O1669" s="312"/>
      <c r="P1669" s="313"/>
    </row>
    <row r="1670" spans="3:16" ht="13.5" customHeight="1">
      <c r="C1670" s="638" t="s">
        <v>1085</v>
      </c>
      <c r="D1670" s="638" t="s">
        <v>1456</v>
      </c>
      <c r="E1670" s="717" t="s">
        <v>35</v>
      </c>
      <c r="F1670" s="313">
        <v>7</v>
      </c>
      <c r="G1670" s="39"/>
      <c r="H1670" s="39"/>
      <c r="I1670" s="40"/>
      <c r="M1670" s="311"/>
      <c r="N1670" s="311"/>
      <c r="O1670" s="312"/>
      <c r="P1670" s="313"/>
    </row>
    <row r="1671" spans="3:16" ht="13.5" customHeight="1">
      <c r="C1671" s="638" t="s">
        <v>1099</v>
      </c>
      <c r="D1671" s="638" t="s">
        <v>1456</v>
      </c>
      <c r="E1671" s="717" t="s">
        <v>35</v>
      </c>
      <c r="F1671" s="313">
        <v>7</v>
      </c>
      <c r="G1671" s="39"/>
      <c r="H1671" s="39"/>
      <c r="I1671" s="40"/>
      <c r="M1671" s="311"/>
      <c r="N1671" s="311"/>
      <c r="O1671" s="312"/>
      <c r="P1671" s="313"/>
    </row>
    <row r="1672" spans="3:16" ht="13.5" customHeight="1">
      <c r="C1672" s="633" t="s">
        <v>1067</v>
      </c>
      <c r="D1672" s="633" t="s">
        <v>1456</v>
      </c>
      <c r="E1672" s="712" t="s">
        <v>35</v>
      </c>
      <c r="F1672" s="313">
        <v>7</v>
      </c>
      <c r="G1672" s="39"/>
      <c r="H1672" s="39"/>
      <c r="I1672" s="40"/>
      <c r="M1672" s="311"/>
      <c r="N1672" s="311"/>
      <c r="O1672" s="312"/>
      <c r="P1672" s="313"/>
    </row>
    <row r="1673" spans="3:16" ht="13.5" customHeight="1">
      <c r="C1673" s="633" t="s">
        <v>1068</v>
      </c>
      <c r="D1673" s="633" t="s">
        <v>1456</v>
      </c>
      <c r="E1673" s="712" t="s">
        <v>35</v>
      </c>
      <c r="F1673" s="313">
        <v>7</v>
      </c>
      <c r="G1673" s="39"/>
      <c r="H1673" s="39"/>
      <c r="I1673" s="40"/>
      <c r="M1673" s="311"/>
      <c r="N1673" s="311"/>
      <c r="O1673" s="312"/>
      <c r="P1673" s="313"/>
    </row>
    <row r="1674" spans="3:16" ht="13.5" customHeight="1">
      <c r="C1674" s="638" t="s">
        <v>1575</v>
      </c>
      <c r="D1674" s="638" t="s">
        <v>1456</v>
      </c>
      <c r="E1674" s="717" t="s">
        <v>35</v>
      </c>
      <c r="F1674" s="313">
        <v>7</v>
      </c>
      <c r="G1674" s="39"/>
      <c r="H1674" s="39"/>
      <c r="I1674" s="40"/>
      <c r="M1674" s="311"/>
      <c r="N1674" s="311"/>
      <c r="O1674" s="312"/>
      <c r="P1674" s="313"/>
    </row>
    <row r="1675" spans="3:16" ht="13.5" customHeight="1">
      <c r="C1675" s="633" t="s">
        <v>1069</v>
      </c>
      <c r="D1675" s="633" t="s">
        <v>1456</v>
      </c>
      <c r="E1675" s="712" t="s">
        <v>35</v>
      </c>
      <c r="F1675" s="313">
        <v>7</v>
      </c>
      <c r="G1675" s="39"/>
      <c r="H1675" s="39"/>
      <c r="I1675" s="40"/>
      <c r="M1675" s="311"/>
      <c r="N1675" s="311"/>
      <c r="O1675" s="312"/>
      <c r="P1675" s="313"/>
    </row>
    <row r="1676" spans="3:16" ht="13.5" customHeight="1">
      <c r="C1676" s="633" t="s">
        <v>1070</v>
      </c>
      <c r="D1676" s="633" t="s">
        <v>1456</v>
      </c>
      <c r="E1676" s="712" t="s">
        <v>35</v>
      </c>
      <c r="F1676" s="313">
        <v>7</v>
      </c>
      <c r="G1676" s="39"/>
      <c r="H1676" s="39"/>
      <c r="I1676" s="40"/>
      <c r="M1676" s="311"/>
      <c r="N1676" s="311"/>
      <c r="O1676" s="312"/>
      <c r="P1676" s="313"/>
    </row>
    <row r="1677" spans="3:16" ht="13.5" customHeight="1">
      <c r="C1677" s="633" t="s">
        <v>1071</v>
      </c>
      <c r="D1677" s="633" t="s">
        <v>1456</v>
      </c>
      <c r="E1677" s="712" t="s">
        <v>40</v>
      </c>
      <c r="F1677" s="313">
        <v>7</v>
      </c>
      <c r="G1677" s="39"/>
      <c r="H1677" s="39"/>
      <c r="I1677" s="40"/>
      <c r="M1677" s="311"/>
      <c r="N1677" s="311"/>
      <c r="O1677" s="312"/>
      <c r="P1677" s="313"/>
    </row>
    <row r="1678" spans="3:16" ht="13.5" customHeight="1">
      <c r="C1678" s="633" t="s">
        <v>1072</v>
      </c>
      <c r="D1678" s="633" t="s">
        <v>1456</v>
      </c>
      <c r="E1678" s="712" t="s">
        <v>40</v>
      </c>
      <c r="F1678" s="313">
        <v>7</v>
      </c>
      <c r="G1678" s="39"/>
      <c r="H1678" s="39"/>
      <c r="I1678" s="40"/>
      <c r="M1678" s="311"/>
      <c r="N1678" s="311"/>
      <c r="O1678" s="312"/>
      <c r="P1678" s="313"/>
    </row>
    <row r="1679" spans="3:16" ht="13.5" customHeight="1">
      <c r="C1679" s="638" t="s">
        <v>1576</v>
      </c>
      <c r="D1679" s="638" t="s">
        <v>1456</v>
      </c>
      <c r="E1679" s="717" t="s">
        <v>35</v>
      </c>
      <c r="F1679" s="313">
        <v>7</v>
      </c>
      <c r="G1679" s="39"/>
      <c r="H1679" s="39"/>
      <c r="I1679" s="40"/>
      <c r="M1679" s="311"/>
      <c r="N1679" s="311"/>
      <c r="O1679" s="312"/>
      <c r="P1679" s="313"/>
    </row>
    <row r="1680" spans="3:16" ht="13.5" customHeight="1">
      <c r="C1680" s="633" t="s">
        <v>1450</v>
      </c>
      <c r="D1680" s="633" t="s">
        <v>1456</v>
      </c>
      <c r="E1680" s="712" t="s">
        <v>40</v>
      </c>
      <c r="F1680" s="313">
        <v>7</v>
      </c>
      <c r="G1680" s="39"/>
      <c r="H1680" s="39"/>
      <c r="I1680" s="40"/>
      <c r="M1680" s="311"/>
      <c r="N1680" s="311"/>
      <c r="O1680" s="312"/>
      <c r="P1680" s="313"/>
    </row>
    <row r="1681" spans="3:16" ht="13.5" customHeight="1">
      <c r="C1681" s="638" t="s">
        <v>1577</v>
      </c>
      <c r="D1681" s="638" t="s">
        <v>1456</v>
      </c>
      <c r="E1681" s="717" t="s">
        <v>35</v>
      </c>
      <c r="F1681" s="313">
        <v>7</v>
      </c>
      <c r="G1681" s="39"/>
      <c r="H1681" s="39"/>
      <c r="I1681" s="40"/>
      <c r="M1681" s="311"/>
      <c r="N1681" s="311"/>
      <c r="O1681" s="312"/>
      <c r="P1681" s="313"/>
    </row>
    <row r="1682" spans="3:16" ht="13.5" customHeight="1">
      <c r="C1682" s="633" t="s">
        <v>325</v>
      </c>
      <c r="D1682" s="633" t="s">
        <v>82</v>
      </c>
      <c r="E1682" s="712" t="s">
        <v>35</v>
      </c>
      <c r="F1682" s="313">
        <v>7</v>
      </c>
      <c r="G1682" s="39"/>
      <c r="H1682" s="39"/>
      <c r="I1682" s="40"/>
      <c r="M1682" s="311"/>
      <c r="N1682" s="311"/>
      <c r="O1682" s="312"/>
      <c r="P1682" s="313"/>
    </row>
    <row r="1683" spans="3:16" ht="13.5" customHeight="1">
      <c r="C1683" s="633" t="s">
        <v>81</v>
      </c>
      <c r="D1683" s="633" t="s">
        <v>82</v>
      </c>
      <c r="E1683" s="712" t="s">
        <v>35</v>
      </c>
      <c r="F1683" s="313">
        <v>7</v>
      </c>
      <c r="G1683" s="39"/>
      <c r="H1683" s="39"/>
      <c r="I1683" s="40"/>
      <c r="M1683" s="311"/>
      <c r="N1683" s="311"/>
      <c r="O1683" s="312"/>
      <c r="P1683" s="313"/>
    </row>
    <row r="1684" spans="3:16" ht="13.5" customHeight="1">
      <c r="C1684" s="633" t="s">
        <v>1073</v>
      </c>
      <c r="D1684" s="633" t="s">
        <v>82</v>
      </c>
      <c r="E1684" s="712" t="s">
        <v>35</v>
      </c>
      <c r="F1684" s="313">
        <v>7</v>
      </c>
      <c r="G1684" s="39"/>
      <c r="H1684" s="39"/>
      <c r="I1684" s="40"/>
      <c r="M1684" s="311"/>
      <c r="N1684" s="311"/>
      <c r="O1684" s="312"/>
      <c r="P1684" s="313"/>
    </row>
    <row r="1685" spans="3:16" ht="13.5" customHeight="1">
      <c r="C1685" s="633" t="s">
        <v>1074</v>
      </c>
      <c r="D1685" s="633" t="s">
        <v>82</v>
      </c>
      <c r="E1685" s="712" t="s">
        <v>35</v>
      </c>
      <c r="F1685" s="313">
        <v>7</v>
      </c>
      <c r="G1685" s="39"/>
      <c r="H1685" s="39"/>
      <c r="I1685" s="40"/>
      <c r="M1685" s="311"/>
      <c r="N1685" s="311"/>
      <c r="O1685" s="312"/>
      <c r="P1685" s="313"/>
    </row>
    <row r="1686" spans="3:16" ht="13.5" customHeight="1">
      <c r="C1686" s="633" t="s">
        <v>350</v>
      </c>
      <c r="D1686" s="633" t="s">
        <v>82</v>
      </c>
      <c r="E1686" s="712" t="s">
        <v>35</v>
      </c>
      <c r="F1686" s="313">
        <v>7</v>
      </c>
      <c r="G1686" s="39"/>
      <c r="H1686" s="39"/>
      <c r="I1686" s="40"/>
      <c r="M1686" s="311"/>
      <c r="N1686" s="311"/>
      <c r="O1686" s="312"/>
      <c r="P1686" s="313"/>
    </row>
    <row r="1687" spans="3:16" ht="13.5" customHeight="1">
      <c r="C1687" s="633" t="s">
        <v>1075</v>
      </c>
      <c r="D1687" s="633" t="s">
        <v>82</v>
      </c>
      <c r="E1687" s="712" t="s">
        <v>35</v>
      </c>
      <c r="F1687" s="313">
        <v>7</v>
      </c>
      <c r="G1687" s="39"/>
      <c r="H1687" s="39"/>
      <c r="I1687" s="40"/>
      <c r="M1687" s="311"/>
      <c r="N1687" s="311"/>
      <c r="O1687" s="312"/>
      <c r="P1687" s="313"/>
    </row>
    <row r="1688" spans="3:16" ht="13.5" customHeight="1">
      <c r="C1688" s="633" t="s">
        <v>1076</v>
      </c>
      <c r="D1688" s="633" t="s">
        <v>82</v>
      </c>
      <c r="E1688" s="712" t="s">
        <v>35</v>
      </c>
      <c r="F1688" s="313">
        <v>7</v>
      </c>
      <c r="G1688" s="39"/>
      <c r="H1688" s="39"/>
      <c r="I1688" s="40"/>
      <c r="M1688" s="311"/>
      <c r="N1688" s="311"/>
      <c r="O1688" s="312"/>
      <c r="P1688" s="313"/>
    </row>
    <row r="1689" spans="3:16" ht="13.5" customHeight="1">
      <c r="C1689" s="633" t="s">
        <v>1077</v>
      </c>
      <c r="D1689" s="633" t="s">
        <v>162</v>
      </c>
      <c r="E1689" s="712" t="s">
        <v>35</v>
      </c>
      <c r="F1689" s="313">
        <v>7</v>
      </c>
      <c r="G1689" s="39"/>
      <c r="H1689" s="39"/>
      <c r="I1689" s="40"/>
      <c r="M1689" s="311"/>
      <c r="N1689" s="311"/>
      <c r="O1689" s="312"/>
      <c r="P1689" s="313"/>
    </row>
    <row r="1690" spans="3:16" ht="13.5" customHeight="1">
      <c r="C1690" s="633" t="s">
        <v>1078</v>
      </c>
      <c r="D1690" s="633" t="s">
        <v>162</v>
      </c>
      <c r="E1690" s="712" t="s">
        <v>35</v>
      </c>
      <c r="F1690" s="313">
        <v>7</v>
      </c>
      <c r="G1690" s="39"/>
      <c r="H1690" s="39"/>
      <c r="I1690" s="40"/>
      <c r="M1690" s="311"/>
      <c r="N1690" s="311"/>
      <c r="O1690" s="312"/>
      <c r="P1690" s="313"/>
    </row>
    <row r="1691" spans="3:16" ht="13.5" customHeight="1">
      <c r="C1691" s="633" t="s">
        <v>1079</v>
      </c>
      <c r="D1691" s="633" t="s">
        <v>162</v>
      </c>
      <c r="E1691" s="712" t="s">
        <v>40</v>
      </c>
      <c r="F1691" s="313">
        <v>7</v>
      </c>
      <c r="G1691" s="39"/>
      <c r="H1691" s="39"/>
      <c r="I1691" s="40"/>
      <c r="M1691" s="311"/>
      <c r="N1691" s="311"/>
      <c r="O1691" s="312"/>
      <c r="P1691" s="313"/>
    </row>
    <row r="1692" spans="3:16" ht="13.5" customHeight="1">
      <c r="C1692" s="633" t="s">
        <v>1080</v>
      </c>
      <c r="D1692" s="633" t="s">
        <v>162</v>
      </c>
      <c r="E1692" s="712" t="s">
        <v>35</v>
      </c>
      <c r="F1692" s="313">
        <v>7</v>
      </c>
      <c r="G1692" s="39"/>
      <c r="H1692" s="39"/>
      <c r="I1692" s="40"/>
      <c r="M1692" s="311"/>
      <c r="N1692" s="311"/>
      <c r="O1692" s="312"/>
      <c r="P1692" s="313"/>
    </row>
    <row r="1693" spans="3:16" ht="13.5" customHeight="1">
      <c r="C1693" s="633" t="s">
        <v>1081</v>
      </c>
      <c r="D1693" s="633" t="s">
        <v>162</v>
      </c>
      <c r="E1693" s="712" t="s">
        <v>35</v>
      </c>
      <c r="F1693" s="313">
        <v>7</v>
      </c>
      <c r="G1693" s="39"/>
      <c r="H1693" s="39"/>
      <c r="I1693" s="40"/>
      <c r="M1693" s="311"/>
      <c r="N1693" s="311"/>
      <c r="O1693" s="312"/>
      <c r="P1693" s="313"/>
    </row>
    <row r="1694" spans="3:16" ht="13.5" customHeight="1">
      <c r="C1694" s="633" t="s">
        <v>1082</v>
      </c>
      <c r="D1694" s="633" t="s">
        <v>162</v>
      </c>
      <c r="E1694" s="712" t="s">
        <v>35</v>
      </c>
      <c r="F1694" s="313">
        <v>7</v>
      </c>
      <c r="G1694" s="39"/>
      <c r="H1694" s="39"/>
      <c r="I1694" s="40"/>
      <c r="M1694" s="311"/>
      <c r="N1694" s="311"/>
      <c r="O1694" s="312"/>
      <c r="P1694" s="313"/>
    </row>
    <row r="1695" spans="3:16" ht="13.5" customHeight="1">
      <c r="C1695" s="633" t="s">
        <v>1083</v>
      </c>
      <c r="D1695" s="633" t="s">
        <v>162</v>
      </c>
      <c r="E1695" s="712" t="s">
        <v>35</v>
      </c>
      <c r="F1695" s="313">
        <v>7</v>
      </c>
      <c r="G1695" s="39"/>
      <c r="H1695" s="39"/>
      <c r="I1695" s="40"/>
      <c r="M1695" s="311"/>
      <c r="N1695" s="311"/>
      <c r="O1695" s="312"/>
      <c r="P1695" s="313"/>
    </row>
    <row r="1696" spans="3:16" ht="13.5" customHeight="1">
      <c r="C1696" s="633" t="s">
        <v>1084</v>
      </c>
      <c r="D1696" s="633" t="s">
        <v>162</v>
      </c>
      <c r="E1696" s="712" t="s">
        <v>35</v>
      </c>
      <c r="F1696" s="313">
        <v>7</v>
      </c>
      <c r="G1696" s="39"/>
      <c r="H1696" s="39"/>
      <c r="I1696" s="40"/>
      <c r="M1696" s="311"/>
      <c r="N1696" s="311"/>
      <c r="O1696" s="312"/>
      <c r="P1696" s="313"/>
    </row>
    <row r="1697" spans="3:16" ht="13.5" customHeight="1">
      <c r="C1697" s="633" t="s">
        <v>161</v>
      </c>
      <c r="D1697" s="633" t="s">
        <v>162</v>
      </c>
      <c r="E1697" s="712" t="s">
        <v>35</v>
      </c>
      <c r="F1697" s="313">
        <v>7</v>
      </c>
      <c r="G1697" s="39"/>
      <c r="H1697" s="39"/>
      <c r="I1697" s="40"/>
      <c r="M1697" s="311"/>
      <c r="N1697" s="311"/>
      <c r="O1697" s="312"/>
      <c r="P1697" s="313"/>
    </row>
    <row r="1698" spans="3:16" ht="13.5" customHeight="1">
      <c r="C1698" s="633" t="s">
        <v>1086</v>
      </c>
      <c r="D1698" s="633" t="s">
        <v>86</v>
      </c>
      <c r="E1698" s="712" t="s">
        <v>40</v>
      </c>
      <c r="F1698" s="313">
        <v>7</v>
      </c>
      <c r="G1698" s="39"/>
      <c r="H1698" s="39"/>
      <c r="I1698" s="40"/>
      <c r="M1698" s="311"/>
      <c r="N1698" s="311"/>
      <c r="O1698" s="312"/>
      <c r="P1698" s="313"/>
    </row>
    <row r="1699" spans="3:16" ht="13.5" customHeight="1">
      <c r="C1699" s="633" t="s">
        <v>1087</v>
      </c>
      <c r="D1699" s="633" t="s">
        <v>86</v>
      </c>
      <c r="E1699" s="712" t="s">
        <v>35</v>
      </c>
      <c r="F1699" s="313">
        <v>7</v>
      </c>
      <c r="G1699" s="39"/>
      <c r="H1699" s="39"/>
      <c r="I1699" s="40"/>
      <c r="M1699" s="311"/>
      <c r="N1699" s="311"/>
      <c r="O1699" s="312"/>
      <c r="P1699" s="313"/>
    </row>
    <row r="1700" spans="3:16" ht="13.5" customHeight="1">
      <c r="C1700" s="633" t="s">
        <v>1088</v>
      </c>
      <c r="D1700" s="633" t="s">
        <v>86</v>
      </c>
      <c r="E1700" s="712" t="s">
        <v>35</v>
      </c>
      <c r="F1700" s="313">
        <v>7</v>
      </c>
      <c r="G1700" s="39"/>
      <c r="H1700" s="39"/>
      <c r="I1700" s="40"/>
      <c r="M1700" s="311"/>
      <c r="N1700" s="311"/>
      <c r="O1700" s="312"/>
      <c r="P1700" s="313"/>
    </row>
    <row r="1701" spans="3:16" ht="13.5" customHeight="1">
      <c r="C1701" s="633" t="s">
        <v>85</v>
      </c>
      <c r="D1701" s="633" t="s">
        <v>86</v>
      </c>
      <c r="E1701" s="712" t="s">
        <v>35</v>
      </c>
      <c r="F1701" s="313">
        <v>7</v>
      </c>
      <c r="G1701" s="39"/>
      <c r="H1701" s="39"/>
      <c r="I1701" s="40"/>
      <c r="M1701" s="311"/>
      <c r="N1701" s="311"/>
      <c r="O1701" s="312"/>
      <c r="P1701" s="313"/>
    </row>
    <row r="1702" spans="3:16" ht="13.5" customHeight="1">
      <c r="C1702" s="633" t="s">
        <v>1089</v>
      </c>
      <c r="D1702" s="633" t="s">
        <v>86</v>
      </c>
      <c r="E1702" s="712" t="s">
        <v>40</v>
      </c>
      <c r="F1702" s="313">
        <v>7</v>
      </c>
      <c r="G1702" s="39"/>
      <c r="H1702" s="39"/>
      <c r="I1702" s="40"/>
      <c r="M1702" s="311"/>
      <c r="N1702" s="311"/>
      <c r="O1702" s="312"/>
      <c r="P1702" s="313"/>
    </row>
    <row r="1703" spans="3:16" ht="13.5" customHeight="1">
      <c r="C1703" s="633" t="s">
        <v>1090</v>
      </c>
      <c r="D1703" s="633" t="s">
        <v>86</v>
      </c>
      <c r="E1703" s="712" t="s">
        <v>40</v>
      </c>
      <c r="F1703" s="313">
        <v>7</v>
      </c>
      <c r="G1703" s="39"/>
      <c r="H1703" s="39"/>
      <c r="I1703" s="40"/>
      <c r="M1703" s="311"/>
      <c r="N1703" s="311"/>
      <c r="O1703" s="312"/>
      <c r="P1703" s="313"/>
    </row>
    <row r="1704" spans="3:16" ht="13.5" customHeight="1">
      <c r="C1704" s="633" t="s">
        <v>78</v>
      </c>
      <c r="D1704" s="633" t="s">
        <v>71</v>
      </c>
      <c r="E1704" s="712" t="s">
        <v>40</v>
      </c>
      <c r="F1704" s="313">
        <v>7</v>
      </c>
      <c r="G1704" s="39"/>
      <c r="H1704" s="39"/>
      <c r="I1704" s="40"/>
      <c r="M1704" s="311"/>
      <c r="N1704" s="311"/>
      <c r="O1704" s="312"/>
      <c r="P1704" s="313"/>
    </row>
    <row r="1705" spans="3:16" ht="13.5" customHeight="1">
      <c r="C1705" s="633" t="s">
        <v>312</v>
      </c>
      <c r="D1705" s="633" t="s">
        <v>71</v>
      </c>
      <c r="E1705" s="712" t="s">
        <v>40</v>
      </c>
      <c r="F1705" s="313">
        <v>7</v>
      </c>
      <c r="G1705" s="39"/>
      <c r="H1705" s="39"/>
      <c r="I1705" s="40"/>
      <c r="M1705" s="311"/>
      <c r="N1705" s="311"/>
      <c r="O1705" s="312"/>
      <c r="P1705" s="313"/>
    </row>
    <row r="1706" spans="3:16" ht="13.5" customHeight="1">
      <c r="C1706" s="633" t="s">
        <v>119</v>
      </c>
      <c r="D1706" s="633" t="s">
        <v>71</v>
      </c>
      <c r="E1706" s="712" t="s">
        <v>35</v>
      </c>
      <c r="F1706" s="313">
        <v>7</v>
      </c>
      <c r="G1706" s="39"/>
      <c r="H1706" s="39"/>
      <c r="I1706" s="40"/>
      <c r="M1706" s="311"/>
      <c r="N1706" s="311"/>
      <c r="O1706" s="312"/>
      <c r="P1706" s="313"/>
    </row>
    <row r="1707" spans="3:16" ht="13.5" customHeight="1">
      <c r="C1707" s="633" t="s">
        <v>1092</v>
      </c>
      <c r="D1707" s="633" t="s">
        <v>71</v>
      </c>
      <c r="E1707" s="712" t="s">
        <v>35</v>
      </c>
      <c r="F1707" s="313">
        <v>7</v>
      </c>
      <c r="G1707" s="39"/>
      <c r="H1707" s="39"/>
      <c r="I1707" s="40"/>
      <c r="M1707" s="311"/>
      <c r="N1707" s="311"/>
      <c r="O1707" s="312"/>
      <c r="P1707" s="313"/>
    </row>
    <row r="1708" spans="3:16" ht="13.5" customHeight="1">
      <c r="C1708" s="633" t="s">
        <v>381</v>
      </c>
      <c r="D1708" s="633" t="s">
        <v>71</v>
      </c>
      <c r="E1708" s="712" t="s">
        <v>35</v>
      </c>
      <c r="F1708" s="313">
        <v>7</v>
      </c>
      <c r="G1708" s="39"/>
      <c r="H1708" s="39"/>
      <c r="I1708" s="40"/>
      <c r="M1708" s="311"/>
      <c r="N1708" s="311"/>
      <c r="O1708" s="312"/>
      <c r="P1708" s="313"/>
    </row>
    <row r="1709" spans="3:16" ht="13.5" customHeight="1">
      <c r="C1709" s="633" t="s">
        <v>151</v>
      </c>
      <c r="D1709" s="633" t="s">
        <v>71</v>
      </c>
      <c r="E1709" s="712" t="s">
        <v>35</v>
      </c>
      <c r="F1709" s="313">
        <v>7</v>
      </c>
      <c r="G1709" s="39"/>
      <c r="H1709" s="39"/>
      <c r="I1709" s="40"/>
      <c r="M1709" s="311"/>
      <c r="N1709" s="311"/>
      <c r="O1709" s="312"/>
      <c r="P1709" s="313"/>
    </row>
    <row r="1710" spans="3:16" ht="13.5" customHeight="1">
      <c r="C1710" s="633" t="s">
        <v>70</v>
      </c>
      <c r="D1710" s="633" t="s">
        <v>71</v>
      </c>
      <c r="E1710" s="712" t="s">
        <v>35</v>
      </c>
      <c r="F1710" s="313">
        <v>7</v>
      </c>
      <c r="G1710" s="39"/>
      <c r="H1710" s="39"/>
      <c r="I1710" s="40"/>
      <c r="M1710" s="311"/>
      <c r="N1710" s="311"/>
      <c r="O1710" s="312"/>
      <c r="P1710" s="313"/>
    </row>
    <row r="1711" spans="3:16" ht="13.5" customHeight="1">
      <c r="C1711" s="633" t="s">
        <v>1093</v>
      </c>
      <c r="D1711" s="633" t="s">
        <v>71</v>
      </c>
      <c r="E1711" s="712" t="s">
        <v>35</v>
      </c>
      <c r="F1711" s="313">
        <v>7</v>
      </c>
      <c r="G1711" s="39"/>
      <c r="H1711" s="39"/>
      <c r="I1711" s="40"/>
      <c r="M1711" s="311"/>
      <c r="N1711" s="311"/>
      <c r="O1711" s="312"/>
      <c r="P1711" s="313"/>
    </row>
    <row r="1712" spans="3:16" ht="13.5" customHeight="1">
      <c r="C1712" s="633" t="s">
        <v>1094</v>
      </c>
      <c r="D1712" s="633" t="s">
        <v>71</v>
      </c>
      <c r="E1712" s="712" t="s">
        <v>35</v>
      </c>
      <c r="F1712" s="313">
        <v>7</v>
      </c>
      <c r="G1712" s="39"/>
      <c r="H1712" s="39"/>
      <c r="I1712" s="40"/>
      <c r="M1712" s="311"/>
      <c r="N1712" s="311"/>
      <c r="O1712" s="312"/>
      <c r="P1712" s="313"/>
    </row>
    <row r="1713" spans="3:16" ht="13.5" customHeight="1">
      <c r="C1713" s="633" t="s">
        <v>375</v>
      </c>
      <c r="D1713" s="633" t="s">
        <v>71</v>
      </c>
      <c r="E1713" s="712" t="s">
        <v>35</v>
      </c>
      <c r="F1713" s="313">
        <v>7</v>
      </c>
      <c r="G1713" s="39"/>
      <c r="H1713" s="39"/>
      <c r="I1713" s="40"/>
      <c r="M1713" s="311"/>
      <c r="N1713" s="311"/>
      <c r="O1713" s="312"/>
      <c r="P1713" s="313"/>
    </row>
    <row r="1714" spans="3:16" ht="13.5" customHeight="1">
      <c r="C1714" s="633" t="s">
        <v>396</v>
      </c>
      <c r="D1714" s="633" t="s">
        <v>71</v>
      </c>
      <c r="E1714" s="712" t="s">
        <v>40</v>
      </c>
      <c r="F1714" s="313">
        <v>7</v>
      </c>
      <c r="G1714" s="39"/>
      <c r="H1714" s="39"/>
      <c r="I1714" s="40"/>
      <c r="M1714" s="311"/>
      <c r="N1714" s="311"/>
      <c r="O1714" s="312"/>
      <c r="P1714" s="313"/>
    </row>
    <row r="1715" spans="3:16" ht="13.5" customHeight="1">
      <c r="C1715" s="633" t="s">
        <v>1095</v>
      </c>
      <c r="D1715" s="633" t="s">
        <v>71</v>
      </c>
      <c r="E1715" s="712" t="s">
        <v>40</v>
      </c>
      <c r="F1715" s="313">
        <v>7</v>
      </c>
      <c r="G1715" s="39"/>
      <c r="H1715" s="39"/>
      <c r="I1715" s="40"/>
      <c r="M1715" s="311"/>
      <c r="N1715" s="311"/>
      <c r="O1715" s="312"/>
      <c r="P1715" s="313"/>
    </row>
    <row r="1716" spans="3:16" ht="13.5" customHeight="1">
      <c r="C1716" s="633" t="s">
        <v>99</v>
      </c>
      <c r="D1716" s="633" t="s">
        <v>71</v>
      </c>
      <c r="E1716" s="712" t="s">
        <v>40</v>
      </c>
      <c r="F1716" s="313">
        <v>7</v>
      </c>
      <c r="G1716" s="39"/>
      <c r="H1716" s="39"/>
      <c r="I1716" s="40"/>
      <c r="M1716" s="311"/>
      <c r="N1716" s="311"/>
      <c r="O1716" s="312"/>
      <c r="P1716" s="313"/>
    </row>
    <row r="1717" spans="3:16" ht="13.5" customHeight="1">
      <c r="C1717" s="633" t="s">
        <v>1091</v>
      </c>
      <c r="D1717" s="633" t="s">
        <v>71</v>
      </c>
      <c r="E1717" s="712" t="s">
        <v>35</v>
      </c>
      <c r="F1717" s="313">
        <v>7</v>
      </c>
      <c r="G1717" s="39"/>
      <c r="H1717" s="39"/>
      <c r="I1717" s="40"/>
      <c r="M1717" s="311"/>
      <c r="N1717" s="311"/>
      <c r="O1717" s="312"/>
      <c r="P1717" s="313"/>
    </row>
    <row r="1718" spans="3:16" ht="13.5" customHeight="1">
      <c r="C1718" s="638" t="s">
        <v>1578</v>
      </c>
      <c r="D1718" s="638" t="s">
        <v>71</v>
      </c>
      <c r="E1718" s="717" t="s">
        <v>35</v>
      </c>
      <c r="F1718" s="313">
        <v>7</v>
      </c>
      <c r="G1718" s="39"/>
      <c r="H1718" s="39"/>
      <c r="I1718" s="40"/>
      <c r="M1718" s="311"/>
      <c r="N1718" s="311"/>
      <c r="O1718" s="312"/>
      <c r="P1718" s="313"/>
    </row>
    <row r="1719" spans="3:16" ht="13.5" customHeight="1">
      <c r="C1719" s="638" t="s">
        <v>1579</v>
      </c>
      <c r="D1719" s="638" t="s">
        <v>71</v>
      </c>
      <c r="E1719" s="717" t="s">
        <v>35</v>
      </c>
      <c r="F1719" s="313">
        <v>7</v>
      </c>
      <c r="G1719" s="39"/>
      <c r="H1719" s="39"/>
      <c r="I1719" s="40"/>
      <c r="M1719" s="311"/>
      <c r="N1719" s="311"/>
      <c r="O1719" s="312"/>
      <c r="P1719" s="313"/>
    </row>
    <row r="1720" spans="3:16" ht="13.5" customHeight="1">
      <c r="C1720" s="633" t="s">
        <v>316</v>
      </c>
      <c r="D1720" s="633" t="s">
        <v>108</v>
      </c>
      <c r="E1720" s="712" t="s">
        <v>35</v>
      </c>
      <c r="F1720" s="313">
        <v>7</v>
      </c>
      <c r="G1720" s="39"/>
      <c r="H1720" s="39"/>
      <c r="I1720" s="40"/>
      <c r="M1720" s="311"/>
      <c r="N1720" s="311"/>
      <c r="O1720" s="312"/>
      <c r="P1720" s="313"/>
    </row>
    <row r="1721" spans="3:16" ht="13.5" customHeight="1">
      <c r="C1721" s="633" t="s">
        <v>1449</v>
      </c>
      <c r="D1721" s="633" t="s">
        <v>108</v>
      </c>
      <c r="E1721" s="712" t="s">
        <v>35</v>
      </c>
      <c r="F1721" s="313">
        <v>7</v>
      </c>
      <c r="G1721" s="39"/>
      <c r="H1721" s="39"/>
      <c r="I1721" s="40"/>
      <c r="M1721" s="311"/>
      <c r="N1721" s="311"/>
      <c r="O1721" s="312"/>
      <c r="P1721" s="313"/>
    </row>
    <row r="1722" spans="3:16" ht="13.5" customHeight="1">
      <c r="C1722" s="633" t="s">
        <v>392</v>
      </c>
      <c r="D1722" s="633" t="s">
        <v>108</v>
      </c>
      <c r="E1722" s="712" t="s">
        <v>35</v>
      </c>
      <c r="F1722" s="313">
        <v>7</v>
      </c>
      <c r="G1722" s="39"/>
      <c r="H1722" s="39"/>
      <c r="I1722" s="40"/>
      <c r="M1722" s="311"/>
      <c r="N1722" s="311"/>
      <c r="O1722" s="312"/>
      <c r="P1722" s="313"/>
    </row>
    <row r="1723" spans="3:16" ht="13.5" customHeight="1">
      <c r="C1723" s="633" t="s">
        <v>1097</v>
      </c>
      <c r="D1723" s="633" t="s">
        <v>108</v>
      </c>
      <c r="E1723" s="712" t="s">
        <v>40</v>
      </c>
      <c r="F1723" s="313">
        <v>7</v>
      </c>
      <c r="G1723" s="39"/>
      <c r="H1723" s="39"/>
      <c r="I1723" s="40"/>
      <c r="M1723" s="311"/>
      <c r="N1723" s="311"/>
      <c r="O1723" s="312"/>
      <c r="P1723" s="313"/>
    </row>
    <row r="1724" spans="3:16" ht="13.5" customHeight="1">
      <c r="C1724" s="633" t="s">
        <v>155</v>
      </c>
      <c r="D1724" s="633" t="s">
        <v>108</v>
      </c>
      <c r="E1724" s="712" t="s">
        <v>35</v>
      </c>
      <c r="F1724" s="313">
        <v>7</v>
      </c>
      <c r="G1724" s="39"/>
      <c r="H1724" s="39"/>
      <c r="I1724" s="40"/>
      <c r="M1724" s="311"/>
      <c r="N1724" s="311"/>
      <c r="O1724" s="312"/>
      <c r="P1724" s="313"/>
    </row>
    <row r="1725" spans="3:16" ht="13.5" customHeight="1">
      <c r="C1725" s="633" t="s">
        <v>1098</v>
      </c>
      <c r="D1725" s="633" t="s">
        <v>108</v>
      </c>
      <c r="E1725" s="712" t="s">
        <v>35</v>
      </c>
      <c r="F1725" s="313">
        <v>7</v>
      </c>
      <c r="G1725" s="39"/>
      <c r="H1725" s="39"/>
      <c r="I1725" s="40"/>
      <c r="M1725" s="311"/>
      <c r="N1725" s="311"/>
      <c r="O1725" s="312"/>
      <c r="P1725" s="313"/>
    </row>
    <row r="1726" spans="3:16" ht="13.5" customHeight="1">
      <c r="C1726" s="633" t="s">
        <v>1100</v>
      </c>
      <c r="D1726" s="633" t="s">
        <v>108</v>
      </c>
      <c r="E1726" s="712" t="s">
        <v>35</v>
      </c>
      <c r="F1726" s="313">
        <v>7</v>
      </c>
      <c r="G1726" s="39"/>
      <c r="H1726" s="39"/>
      <c r="I1726" s="40"/>
      <c r="M1726" s="311"/>
      <c r="N1726" s="311"/>
      <c r="O1726" s="312"/>
      <c r="P1726" s="313"/>
    </row>
    <row r="1727" spans="3:16" ht="13.5" customHeight="1">
      <c r="C1727" s="633" t="s">
        <v>346</v>
      </c>
      <c r="D1727" s="633" t="s">
        <v>108</v>
      </c>
      <c r="E1727" s="712" t="s">
        <v>1212</v>
      </c>
      <c r="F1727" s="313">
        <v>7</v>
      </c>
      <c r="G1727" s="39"/>
      <c r="H1727" s="39"/>
      <c r="I1727" s="40"/>
      <c r="M1727" s="311"/>
      <c r="N1727" s="311"/>
      <c r="O1727" s="312"/>
      <c r="P1727" s="313"/>
    </row>
    <row r="1728" spans="3:16" ht="13.5" customHeight="1">
      <c r="C1728" s="633" t="s">
        <v>1101</v>
      </c>
      <c r="D1728" s="633" t="s">
        <v>108</v>
      </c>
      <c r="E1728" s="712" t="s">
        <v>35</v>
      </c>
      <c r="F1728" s="313">
        <v>7</v>
      </c>
      <c r="G1728" s="39"/>
      <c r="H1728" s="39"/>
      <c r="I1728" s="40"/>
      <c r="M1728" s="311"/>
      <c r="N1728" s="311"/>
      <c r="O1728" s="312"/>
      <c r="P1728" s="313"/>
    </row>
    <row r="1729" spans="3:16" ht="13.5" customHeight="1">
      <c r="C1729" s="633" t="s">
        <v>1102</v>
      </c>
      <c r="D1729" s="633" t="s">
        <v>108</v>
      </c>
      <c r="E1729" s="712" t="s">
        <v>35</v>
      </c>
      <c r="F1729" s="313">
        <v>7</v>
      </c>
      <c r="G1729" s="39"/>
      <c r="H1729" s="39"/>
      <c r="I1729" s="40"/>
      <c r="M1729" s="311"/>
      <c r="N1729" s="311"/>
      <c r="O1729" s="312"/>
      <c r="P1729" s="313"/>
    </row>
    <row r="1730" spans="3:16" ht="13.5" customHeight="1">
      <c r="C1730" s="634" t="s">
        <v>1484</v>
      </c>
      <c r="D1730" s="634" t="s">
        <v>108</v>
      </c>
      <c r="E1730" s="713" t="s">
        <v>35</v>
      </c>
      <c r="F1730" s="313">
        <v>7</v>
      </c>
      <c r="G1730" s="39"/>
      <c r="H1730" s="39"/>
      <c r="I1730" s="40"/>
      <c r="M1730" s="311"/>
      <c r="N1730" s="311"/>
      <c r="O1730" s="312"/>
      <c r="P1730" s="313"/>
    </row>
    <row r="1731" spans="3:16" ht="13.5" customHeight="1">
      <c r="C1731" s="640" t="s">
        <v>1064</v>
      </c>
      <c r="D1731" s="640" t="s">
        <v>108</v>
      </c>
      <c r="E1731" s="719" t="s">
        <v>40</v>
      </c>
      <c r="F1731" s="313">
        <v>7</v>
      </c>
      <c r="G1731" s="39"/>
      <c r="H1731" s="39"/>
      <c r="I1731" s="40"/>
      <c r="M1731" s="311"/>
      <c r="N1731" s="311"/>
      <c r="O1731" s="312"/>
      <c r="P1731" s="313"/>
    </row>
    <row r="1732" spans="3:16" ht="13.5" customHeight="1">
      <c r="C1732" s="633" t="s">
        <v>1103</v>
      </c>
      <c r="D1732" s="633" t="s">
        <v>1239</v>
      </c>
      <c r="E1732" s="712" t="s">
        <v>35</v>
      </c>
      <c r="F1732" s="313">
        <v>7</v>
      </c>
      <c r="G1732" s="39"/>
      <c r="H1732" s="39"/>
      <c r="I1732" s="40"/>
      <c r="M1732" s="311"/>
      <c r="N1732" s="311"/>
      <c r="O1732" s="312"/>
      <c r="P1732" s="313"/>
    </row>
    <row r="1733" spans="3:16" ht="13.5" customHeight="1">
      <c r="C1733" s="633" t="s">
        <v>1104</v>
      </c>
      <c r="D1733" s="633" t="s">
        <v>1239</v>
      </c>
      <c r="E1733" s="712" t="s">
        <v>35</v>
      </c>
      <c r="F1733" s="313">
        <v>7</v>
      </c>
      <c r="G1733" s="39"/>
      <c r="H1733" s="39"/>
      <c r="I1733" s="40"/>
      <c r="M1733" s="311"/>
      <c r="N1733" s="311"/>
      <c r="O1733" s="312"/>
      <c r="P1733" s="313"/>
    </row>
    <row r="1734" spans="3:16" ht="13.5" customHeight="1">
      <c r="C1734" s="633" t="s">
        <v>1105</v>
      </c>
      <c r="D1734" s="633" t="s">
        <v>1239</v>
      </c>
      <c r="E1734" s="712" t="s">
        <v>40</v>
      </c>
      <c r="F1734" s="313">
        <v>7</v>
      </c>
      <c r="G1734" s="39"/>
      <c r="H1734" s="39"/>
      <c r="I1734" s="40"/>
      <c r="M1734" s="311"/>
      <c r="N1734" s="311"/>
      <c r="O1734" s="312"/>
      <c r="P1734" s="313"/>
    </row>
    <row r="1735" spans="3:16" ht="13.5" customHeight="1">
      <c r="C1735" s="633" t="s">
        <v>1106</v>
      </c>
      <c r="D1735" s="633" t="s">
        <v>1239</v>
      </c>
      <c r="E1735" s="712" t="s">
        <v>40</v>
      </c>
      <c r="F1735" s="313">
        <v>7</v>
      </c>
      <c r="G1735" s="39"/>
      <c r="H1735" s="39"/>
      <c r="I1735" s="40"/>
      <c r="M1735" s="311"/>
      <c r="N1735" s="311"/>
      <c r="O1735" s="312"/>
      <c r="P1735" s="313"/>
    </row>
    <row r="1736" spans="3:16" ht="13.5" customHeight="1">
      <c r="C1736" s="633" t="s">
        <v>1107</v>
      </c>
      <c r="D1736" s="633" t="s">
        <v>1239</v>
      </c>
      <c r="E1736" s="712" t="s">
        <v>40</v>
      </c>
      <c r="F1736" s="313">
        <v>7</v>
      </c>
      <c r="G1736" s="39"/>
      <c r="H1736" s="39"/>
      <c r="I1736" s="40"/>
      <c r="M1736" s="311"/>
      <c r="N1736" s="311"/>
      <c r="O1736" s="312"/>
      <c r="P1736" s="313"/>
    </row>
    <row r="1737" spans="3:16" ht="13.5" customHeight="1">
      <c r="C1737" s="633" t="s">
        <v>1108</v>
      </c>
      <c r="D1737" s="633" t="s">
        <v>1239</v>
      </c>
      <c r="E1737" s="712" t="s">
        <v>40</v>
      </c>
      <c r="F1737" s="313">
        <v>7</v>
      </c>
      <c r="G1737" s="39"/>
      <c r="H1737" s="39"/>
      <c r="I1737" s="40"/>
      <c r="M1737" s="311"/>
      <c r="N1737" s="311"/>
      <c r="O1737" s="312"/>
      <c r="P1737" s="313"/>
    </row>
    <row r="1738" spans="3:16" ht="13.5" customHeight="1">
      <c r="C1738" s="633" t="s">
        <v>1109</v>
      </c>
      <c r="D1738" s="633" t="s">
        <v>1239</v>
      </c>
      <c r="E1738" s="712" t="s">
        <v>35</v>
      </c>
      <c r="F1738" s="313">
        <v>7</v>
      </c>
      <c r="G1738" s="39"/>
      <c r="H1738" s="39"/>
      <c r="I1738" s="40"/>
      <c r="M1738" s="311"/>
      <c r="N1738" s="311"/>
      <c r="O1738" s="312"/>
      <c r="P1738" s="313"/>
    </row>
    <row r="1739" spans="3:16" ht="13.5" customHeight="1">
      <c r="C1739" s="633" t="s">
        <v>1110</v>
      </c>
      <c r="D1739" s="633" t="s">
        <v>1239</v>
      </c>
      <c r="E1739" s="712" t="s">
        <v>40</v>
      </c>
      <c r="F1739" s="313">
        <v>7</v>
      </c>
      <c r="G1739" s="39"/>
      <c r="H1739" s="39"/>
      <c r="I1739" s="40"/>
      <c r="M1739" s="311"/>
      <c r="N1739" s="311"/>
      <c r="O1739" s="312"/>
      <c r="P1739" s="313"/>
    </row>
    <row r="1740" spans="3:16" ht="13.5" customHeight="1">
      <c r="C1740" s="633" t="s">
        <v>1444</v>
      </c>
      <c r="D1740" s="633" t="s">
        <v>1239</v>
      </c>
      <c r="E1740" s="712" t="s">
        <v>40</v>
      </c>
      <c r="F1740" s="313">
        <v>7</v>
      </c>
      <c r="G1740" s="39"/>
      <c r="H1740" s="39"/>
      <c r="I1740" s="40"/>
      <c r="M1740" s="311"/>
      <c r="N1740" s="311"/>
      <c r="O1740" s="312"/>
      <c r="P1740" s="313"/>
    </row>
    <row r="1741" spans="3:16" ht="13.5" customHeight="1">
      <c r="C1741" s="639" t="s">
        <v>1580</v>
      </c>
      <c r="D1741" s="639" t="s">
        <v>1240</v>
      </c>
      <c r="E1741" s="718" t="s">
        <v>40</v>
      </c>
      <c r="F1741" s="313">
        <v>7</v>
      </c>
      <c r="G1741" s="39"/>
      <c r="H1741" s="39"/>
      <c r="I1741" s="40"/>
      <c r="M1741" s="311"/>
      <c r="N1741" s="311"/>
      <c r="O1741" s="312"/>
      <c r="P1741" s="313"/>
    </row>
    <row r="1742" spans="3:16" ht="13.5" customHeight="1">
      <c r="C1742" s="633" t="s">
        <v>135</v>
      </c>
      <c r="D1742" s="633" t="s">
        <v>1240</v>
      </c>
      <c r="E1742" s="712" t="s">
        <v>35</v>
      </c>
      <c r="F1742" s="313">
        <v>7</v>
      </c>
      <c r="G1742" s="39"/>
      <c r="H1742" s="39"/>
      <c r="I1742" s="40"/>
      <c r="M1742" s="311"/>
      <c r="N1742" s="311"/>
      <c r="O1742" s="312"/>
      <c r="P1742" s="313"/>
    </row>
    <row r="1743" spans="3:16" ht="13.5" customHeight="1">
      <c r="C1743" s="633" t="s">
        <v>127</v>
      </c>
      <c r="D1743" s="633" t="s">
        <v>1240</v>
      </c>
      <c r="E1743" s="712" t="s">
        <v>35</v>
      </c>
      <c r="F1743" s="313">
        <v>7</v>
      </c>
      <c r="G1743" s="39"/>
      <c r="H1743" s="39"/>
      <c r="I1743" s="40"/>
      <c r="M1743" s="311"/>
      <c r="N1743" s="311"/>
      <c r="O1743" s="312"/>
      <c r="P1743" s="313"/>
    </row>
    <row r="1744" spans="3:16" ht="13.5" customHeight="1">
      <c r="C1744" s="639" t="s">
        <v>116</v>
      </c>
      <c r="D1744" s="639" t="s">
        <v>1240</v>
      </c>
      <c r="E1744" s="718" t="s">
        <v>40</v>
      </c>
      <c r="F1744" s="313">
        <v>7</v>
      </c>
      <c r="G1744" s="39"/>
      <c r="H1744" s="39"/>
      <c r="I1744" s="40"/>
      <c r="M1744" s="311"/>
      <c r="N1744" s="311"/>
      <c r="O1744" s="312"/>
      <c r="P1744" s="313"/>
    </row>
    <row r="1745" spans="3:16" ht="13.5" customHeight="1">
      <c r="C1745" s="633" t="s">
        <v>1111</v>
      </c>
      <c r="D1745" s="633" t="s">
        <v>1240</v>
      </c>
      <c r="E1745" s="712" t="s">
        <v>40</v>
      </c>
      <c r="F1745" s="313">
        <v>7</v>
      </c>
      <c r="G1745" s="39"/>
      <c r="H1745" s="39"/>
      <c r="I1745" s="40"/>
      <c r="M1745" s="311"/>
      <c r="N1745" s="311"/>
      <c r="O1745" s="312"/>
      <c r="P1745" s="313"/>
    </row>
    <row r="1746" spans="3:16" ht="13.5" customHeight="1">
      <c r="C1746" s="633" t="s">
        <v>1112</v>
      </c>
      <c r="D1746" s="633" t="s">
        <v>1240</v>
      </c>
      <c r="E1746" s="712" t="s">
        <v>35</v>
      </c>
      <c r="F1746" s="313">
        <v>7</v>
      </c>
      <c r="G1746" s="39"/>
      <c r="H1746" s="39"/>
      <c r="I1746" s="40"/>
      <c r="M1746" s="311"/>
      <c r="N1746" s="311"/>
      <c r="O1746" s="312"/>
      <c r="P1746" s="313"/>
    </row>
    <row r="1747" spans="3:16" ht="13.5" customHeight="1">
      <c r="C1747" s="633" t="s">
        <v>354</v>
      </c>
      <c r="D1747" s="633" t="s">
        <v>1240</v>
      </c>
      <c r="E1747" s="712" t="s">
        <v>35</v>
      </c>
      <c r="F1747" s="313">
        <v>7</v>
      </c>
      <c r="G1747" s="39"/>
      <c r="H1747" s="39"/>
      <c r="I1747" s="40"/>
      <c r="M1747" s="311"/>
      <c r="N1747" s="311"/>
      <c r="O1747" s="312"/>
      <c r="P1747" s="313"/>
    </row>
    <row r="1748" spans="3:16" ht="13.5" customHeight="1">
      <c r="C1748" s="633" t="s">
        <v>1767</v>
      </c>
      <c r="D1748" s="633" t="s">
        <v>1240</v>
      </c>
      <c r="E1748" s="712" t="s">
        <v>40</v>
      </c>
      <c r="F1748" s="313">
        <v>7</v>
      </c>
      <c r="G1748" s="39"/>
      <c r="H1748" s="39"/>
      <c r="I1748" s="40"/>
      <c r="M1748" s="311"/>
      <c r="N1748" s="311"/>
      <c r="O1748" s="312"/>
      <c r="P1748" s="313"/>
    </row>
    <row r="1749" spans="3:16" ht="13.5" customHeight="1">
      <c r="C1749" s="639" t="s">
        <v>1581</v>
      </c>
      <c r="D1749" s="639" t="s">
        <v>1240</v>
      </c>
      <c r="E1749" s="718" t="s">
        <v>35</v>
      </c>
      <c r="F1749" s="313">
        <v>7</v>
      </c>
      <c r="G1749" s="39"/>
      <c r="H1749" s="39"/>
      <c r="I1749" s="40"/>
      <c r="M1749" s="311"/>
      <c r="N1749" s="311"/>
      <c r="O1749" s="312"/>
      <c r="P1749" s="313"/>
    </row>
    <row r="1750" spans="3:16" ht="13.5" customHeight="1">
      <c r="C1750" s="633" t="s">
        <v>1113</v>
      </c>
      <c r="D1750" s="633" t="s">
        <v>1241</v>
      </c>
      <c r="E1750" s="712" t="s">
        <v>35</v>
      </c>
      <c r="F1750" s="313">
        <v>7</v>
      </c>
      <c r="G1750" s="39"/>
      <c r="H1750" s="39"/>
      <c r="I1750" s="40"/>
      <c r="M1750" s="311"/>
      <c r="N1750" s="311"/>
      <c r="O1750" s="312"/>
      <c r="P1750" s="313"/>
    </row>
    <row r="1751" spans="3:16" ht="13.5" customHeight="1">
      <c r="C1751" s="633" t="s">
        <v>1114</v>
      </c>
      <c r="D1751" s="633" t="s">
        <v>1241</v>
      </c>
      <c r="E1751" s="712" t="s">
        <v>40</v>
      </c>
      <c r="F1751" s="313">
        <v>7</v>
      </c>
      <c r="G1751" s="39"/>
      <c r="H1751" s="39"/>
      <c r="I1751" s="40"/>
      <c r="M1751" s="311"/>
      <c r="N1751" s="311"/>
      <c r="O1751" s="312"/>
      <c r="P1751" s="313"/>
    </row>
    <row r="1752" spans="3:16" ht="13.5" customHeight="1">
      <c r="C1752" s="633" t="s">
        <v>1115</v>
      </c>
      <c r="D1752" s="633" t="s">
        <v>1241</v>
      </c>
      <c r="E1752" s="712" t="s">
        <v>35</v>
      </c>
      <c r="F1752" s="313">
        <v>7</v>
      </c>
      <c r="G1752" s="39"/>
      <c r="H1752" s="39"/>
      <c r="I1752" s="40"/>
      <c r="M1752" s="311"/>
      <c r="N1752" s="311"/>
      <c r="O1752" s="312"/>
      <c r="P1752" s="313"/>
    </row>
    <row r="1753" spans="3:16" ht="13.5" customHeight="1">
      <c r="C1753" s="633" t="s">
        <v>1445</v>
      </c>
      <c r="D1753" s="633" t="s">
        <v>1241</v>
      </c>
      <c r="E1753" s="712" t="s">
        <v>40</v>
      </c>
      <c r="F1753" s="313">
        <v>7</v>
      </c>
      <c r="G1753" s="39"/>
      <c r="H1753" s="39"/>
      <c r="I1753" s="40"/>
      <c r="M1753" s="311"/>
      <c r="N1753" s="311"/>
      <c r="O1753" s="312"/>
      <c r="P1753" s="313"/>
    </row>
    <row r="1754" spans="3:16" ht="13.5" customHeight="1">
      <c r="C1754" s="633" t="s">
        <v>1116</v>
      </c>
      <c r="D1754" s="633" t="s">
        <v>1241</v>
      </c>
      <c r="E1754" s="712" t="s">
        <v>35</v>
      </c>
      <c r="F1754" s="313">
        <v>7</v>
      </c>
      <c r="G1754" s="39"/>
      <c r="H1754" s="39"/>
      <c r="I1754" s="40"/>
      <c r="M1754" s="311"/>
      <c r="N1754" s="311"/>
      <c r="O1754" s="312"/>
      <c r="P1754" s="313"/>
    </row>
    <row r="1755" spans="3:16" ht="13.5" customHeight="1">
      <c r="C1755" s="633" t="s">
        <v>1117</v>
      </c>
      <c r="D1755" s="633" t="s">
        <v>1241</v>
      </c>
      <c r="E1755" s="712" t="s">
        <v>35</v>
      </c>
      <c r="F1755" s="313">
        <v>7</v>
      </c>
      <c r="G1755" s="39"/>
      <c r="H1755" s="39"/>
      <c r="I1755" s="40"/>
      <c r="M1755" s="311"/>
      <c r="N1755" s="311"/>
      <c r="O1755" s="312"/>
      <c r="P1755" s="313"/>
    </row>
    <row r="1756" spans="3:16" ht="13.5" customHeight="1">
      <c r="C1756" s="633" t="s">
        <v>1118</v>
      </c>
      <c r="D1756" s="633" t="s">
        <v>1241</v>
      </c>
      <c r="E1756" s="712" t="s">
        <v>35</v>
      </c>
      <c r="F1756" s="313">
        <v>7</v>
      </c>
      <c r="G1756" s="39"/>
      <c r="H1756" s="39"/>
      <c r="I1756" s="40"/>
      <c r="M1756" s="311"/>
      <c r="N1756" s="311"/>
      <c r="O1756" s="312"/>
      <c r="P1756" s="313"/>
    </row>
    <row r="1757" spans="3:16" ht="13.5" customHeight="1">
      <c r="C1757" s="633" t="s">
        <v>1119</v>
      </c>
      <c r="D1757" s="633" t="s">
        <v>1241</v>
      </c>
      <c r="E1757" s="712" t="s">
        <v>40</v>
      </c>
      <c r="F1757" s="313">
        <v>7</v>
      </c>
      <c r="G1757" s="39"/>
      <c r="H1757" s="39"/>
      <c r="I1757" s="40"/>
      <c r="M1757" s="311"/>
      <c r="N1757" s="311"/>
      <c r="O1757" s="312"/>
      <c r="P1757" s="313"/>
    </row>
    <row r="1758" spans="3:16" ht="13.5" customHeight="1">
      <c r="C1758" s="633" t="s">
        <v>1120</v>
      </c>
      <c r="D1758" s="633" t="s">
        <v>1241</v>
      </c>
      <c r="E1758" s="712" t="s">
        <v>35</v>
      </c>
      <c r="F1758" s="313">
        <v>7</v>
      </c>
      <c r="G1758" s="39"/>
      <c r="H1758" s="39"/>
      <c r="I1758" s="40"/>
      <c r="M1758" s="311"/>
      <c r="N1758" s="311"/>
      <c r="O1758" s="312"/>
      <c r="P1758" s="313"/>
    </row>
    <row r="1759" spans="3:16" ht="13.5" customHeight="1">
      <c r="C1759" s="633" t="s">
        <v>1121</v>
      </c>
      <c r="D1759" s="633" t="s">
        <v>1241</v>
      </c>
      <c r="E1759" s="712" t="s">
        <v>35</v>
      </c>
      <c r="F1759" s="313">
        <v>7</v>
      </c>
      <c r="G1759" s="39"/>
      <c r="H1759" s="39"/>
      <c r="I1759" s="40"/>
      <c r="M1759" s="311"/>
      <c r="N1759" s="311"/>
      <c r="O1759" s="312"/>
      <c r="P1759" s="313"/>
    </row>
    <row r="1760" spans="3:16" ht="13.5" customHeight="1">
      <c r="C1760" s="635" t="s">
        <v>1582</v>
      </c>
      <c r="D1760" s="635" t="s">
        <v>1241</v>
      </c>
      <c r="E1760" s="714" t="s">
        <v>35</v>
      </c>
      <c r="F1760" s="313">
        <v>7</v>
      </c>
      <c r="G1760" s="39"/>
      <c r="H1760" s="39"/>
      <c r="I1760" s="40"/>
      <c r="M1760" s="311"/>
      <c r="N1760" s="311"/>
      <c r="O1760" s="312"/>
      <c r="P1760" s="313"/>
    </row>
    <row r="1761" spans="3:16" ht="13.5" customHeight="1">
      <c r="C1761" s="638" t="s">
        <v>1583</v>
      </c>
      <c r="D1761" s="638" t="s">
        <v>1241</v>
      </c>
      <c r="E1761" s="717" t="s">
        <v>35</v>
      </c>
      <c r="F1761" s="313">
        <v>7</v>
      </c>
      <c r="G1761" s="39"/>
      <c r="H1761" s="39"/>
      <c r="I1761" s="40"/>
      <c r="M1761" s="311"/>
      <c r="N1761" s="311"/>
      <c r="O1761" s="312"/>
      <c r="P1761" s="313"/>
    </row>
    <row r="1762" spans="3:16" ht="13.5" customHeight="1">
      <c r="C1762" s="633" t="s">
        <v>1122</v>
      </c>
      <c r="D1762" s="633" t="s">
        <v>1242</v>
      </c>
      <c r="E1762" s="712" t="s">
        <v>35</v>
      </c>
      <c r="F1762" s="313">
        <v>7</v>
      </c>
      <c r="G1762" s="39"/>
      <c r="H1762" s="39"/>
      <c r="I1762" s="40"/>
      <c r="M1762" s="311"/>
      <c r="N1762" s="311"/>
      <c r="O1762" s="312"/>
      <c r="P1762" s="313"/>
    </row>
    <row r="1763" spans="3:16" ht="13.5" customHeight="1">
      <c r="C1763" s="639" t="s">
        <v>1584</v>
      </c>
      <c r="D1763" s="639" t="s">
        <v>1242</v>
      </c>
      <c r="E1763" s="718" t="s">
        <v>40</v>
      </c>
      <c r="F1763" s="313">
        <v>7</v>
      </c>
      <c r="G1763" s="39"/>
      <c r="H1763" s="39"/>
      <c r="I1763" s="40"/>
      <c r="M1763" s="311"/>
      <c r="N1763" s="311"/>
      <c r="O1763" s="312"/>
      <c r="P1763" s="313"/>
    </row>
    <row r="1764" spans="3:16" ht="13.5" customHeight="1">
      <c r="C1764" s="633" t="s">
        <v>1123</v>
      </c>
      <c r="D1764" s="633" t="s">
        <v>1242</v>
      </c>
      <c r="E1764" s="712" t="s">
        <v>40</v>
      </c>
      <c r="F1764" s="313">
        <v>7</v>
      </c>
      <c r="G1764" s="39"/>
      <c r="H1764" s="39"/>
      <c r="I1764" s="40"/>
      <c r="M1764" s="311"/>
      <c r="N1764" s="311"/>
      <c r="O1764" s="312"/>
      <c r="P1764" s="313"/>
    </row>
    <row r="1765" spans="3:16" ht="13.5" customHeight="1">
      <c r="C1765" s="633" t="s">
        <v>1124</v>
      </c>
      <c r="D1765" s="633" t="s">
        <v>1242</v>
      </c>
      <c r="E1765" s="712" t="s">
        <v>40</v>
      </c>
      <c r="F1765" s="313">
        <v>7</v>
      </c>
      <c r="G1765" s="39"/>
      <c r="H1765" s="39"/>
      <c r="I1765" s="40"/>
      <c r="M1765" s="311"/>
      <c r="N1765" s="311"/>
      <c r="O1765" s="312"/>
      <c r="P1765" s="313"/>
    </row>
    <row r="1766" spans="3:16" ht="13.5" customHeight="1">
      <c r="C1766" s="639" t="s">
        <v>139</v>
      </c>
      <c r="D1766" s="639" t="s">
        <v>1242</v>
      </c>
      <c r="E1766" s="718" t="s">
        <v>35</v>
      </c>
      <c r="F1766" s="313">
        <v>7</v>
      </c>
      <c r="G1766" s="39"/>
      <c r="H1766" s="39"/>
      <c r="I1766" s="40"/>
      <c r="M1766" s="311"/>
      <c r="N1766" s="311"/>
      <c r="O1766" s="312"/>
      <c r="P1766" s="313"/>
    </row>
    <row r="1767" spans="3:16" ht="13.5" customHeight="1">
      <c r="C1767" s="639" t="s">
        <v>1438</v>
      </c>
      <c r="D1767" s="639" t="s">
        <v>1242</v>
      </c>
      <c r="E1767" s="718" t="s">
        <v>35</v>
      </c>
      <c r="F1767" s="313">
        <v>7</v>
      </c>
      <c r="G1767" s="39"/>
      <c r="H1767" s="39"/>
      <c r="I1767" s="40"/>
      <c r="M1767" s="311"/>
      <c r="N1767" s="311"/>
      <c r="O1767" s="312"/>
      <c r="P1767" s="313"/>
    </row>
    <row r="1768" spans="3:16" ht="13.5" customHeight="1">
      <c r="C1768" s="633" t="s">
        <v>1125</v>
      </c>
      <c r="D1768" s="633" t="s">
        <v>369</v>
      </c>
      <c r="E1768" s="712" t="s">
        <v>35</v>
      </c>
      <c r="F1768" s="313">
        <v>7</v>
      </c>
      <c r="G1768" s="39"/>
      <c r="H1768" s="39"/>
      <c r="I1768" s="40"/>
      <c r="M1768" s="311"/>
      <c r="N1768" s="311"/>
      <c r="O1768" s="312"/>
      <c r="P1768" s="313"/>
    </row>
    <row r="1769" spans="3:16" ht="13.5" customHeight="1">
      <c r="C1769" s="633" t="s">
        <v>368</v>
      </c>
      <c r="D1769" s="633" t="s">
        <v>369</v>
      </c>
      <c r="E1769" s="712" t="s">
        <v>35</v>
      </c>
      <c r="F1769" s="313">
        <v>7</v>
      </c>
      <c r="G1769" s="39"/>
      <c r="H1769" s="39"/>
      <c r="I1769" s="40"/>
      <c r="M1769" s="311"/>
      <c r="N1769" s="311"/>
      <c r="O1769" s="312"/>
      <c r="P1769" s="313"/>
    </row>
    <row r="1770" spans="3:16" ht="13.5" customHeight="1">
      <c r="C1770" s="633" t="s">
        <v>1447</v>
      </c>
      <c r="D1770" s="633" t="s">
        <v>369</v>
      </c>
      <c r="E1770" s="712" t="s">
        <v>35</v>
      </c>
      <c r="F1770" s="313">
        <v>7</v>
      </c>
      <c r="G1770" s="39"/>
      <c r="H1770" s="39"/>
      <c r="I1770" s="40"/>
      <c r="M1770" s="311"/>
      <c r="N1770" s="311"/>
      <c r="O1770" s="312"/>
      <c r="P1770" s="313"/>
    </row>
    <row r="1771" spans="3:16" ht="13.5" customHeight="1">
      <c r="C1771" s="633" t="s">
        <v>1126</v>
      </c>
      <c r="D1771" s="633" t="s">
        <v>369</v>
      </c>
      <c r="E1771" s="712" t="s">
        <v>35</v>
      </c>
      <c r="F1771" s="313">
        <v>7</v>
      </c>
      <c r="G1771" s="39"/>
      <c r="H1771" s="39"/>
      <c r="I1771" s="40"/>
      <c r="M1771" s="311"/>
      <c r="N1771" s="311"/>
      <c r="O1771" s="312"/>
      <c r="P1771" s="313"/>
    </row>
    <row r="1772" spans="3:16" ht="13.5" customHeight="1">
      <c r="C1772" s="633" t="s">
        <v>1127</v>
      </c>
      <c r="D1772" s="633" t="s">
        <v>369</v>
      </c>
      <c r="E1772" s="712" t="s">
        <v>40</v>
      </c>
      <c r="F1772" s="313">
        <v>7</v>
      </c>
      <c r="G1772" s="39"/>
      <c r="H1772" s="39"/>
      <c r="I1772" s="40"/>
      <c r="M1772" s="311"/>
      <c r="N1772" s="311"/>
      <c r="O1772" s="312"/>
      <c r="P1772" s="313"/>
    </row>
    <row r="1773" spans="3:16" ht="13.5" customHeight="1">
      <c r="C1773" s="633" t="s">
        <v>1128</v>
      </c>
      <c r="D1773" s="633" t="s">
        <v>369</v>
      </c>
      <c r="E1773" s="712" t="s">
        <v>40</v>
      </c>
      <c r="F1773" s="313">
        <v>7</v>
      </c>
      <c r="G1773" s="39"/>
      <c r="H1773" s="39"/>
      <c r="I1773" s="40"/>
      <c r="M1773" s="311"/>
      <c r="N1773" s="311"/>
      <c r="O1773" s="312"/>
      <c r="P1773" s="313"/>
    </row>
    <row r="1774" spans="3:16" ht="13.5" customHeight="1">
      <c r="C1774" s="633" t="s">
        <v>1129</v>
      </c>
      <c r="D1774" s="633" t="s">
        <v>369</v>
      </c>
      <c r="E1774" s="712" t="s">
        <v>40</v>
      </c>
      <c r="F1774" s="313">
        <v>7</v>
      </c>
      <c r="G1774" s="39"/>
      <c r="H1774" s="39"/>
      <c r="I1774" s="40"/>
      <c r="M1774" s="311"/>
      <c r="N1774" s="311"/>
      <c r="O1774" s="312"/>
      <c r="P1774" s="313"/>
    </row>
    <row r="1775" spans="3:16" ht="13.5" customHeight="1">
      <c r="C1775" s="633" t="s">
        <v>388</v>
      </c>
      <c r="D1775" s="633" t="s">
        <v>49</v>
      </c>
      <c r="E1775" s="712" t="s">
        <v>40</v>
      </c>
      <c r="F1775" s="313">
        <v>7</v>
      </c>
      <c r="G1775" s="39"/>
      <c r="H1775" s="39"/>
      <c r="I1775" s="40"/>
      <c r="M1775" s="311"/>
      <c r="N1775" s="311"/>
      <c r="O1775" s="312"/>
      <c r="P1775" s="313"/>
    </row>
    <row r="1776" spans="3:16" ht="13.5" customHeight="1">
      <c r="C1776" s="633" t="s">
        <v>58</v>
      </c>
      <c r="D1776" s="633" t="s">
        <v>49</v>
      </c>
      <c r="E1776" s="712" t="s">
        <v>37</v>
      </c>
      <c r="F1776" s="313">
        <v>7</v>
      </c>
      <c r="G1776" s="39"/>
      <c r="H1776" s="39"/>
      <c r="I1776" s="40"/>
      <c r="M1776" s="311"/>
      <c r="N1776" s="311"/>
      <c r="O1776" s="312"/>
      <c r="P1776" s="313"/>
    </row>
    <row r="1777" spans="3:16" ht="13.5" customHeight="1">
      <c r="C1777" s="633" t="s">
        <v>399</v>
      </c>
      <c r="D1777" s="633" t="s">
        <v>49</v>
      </c>
      <c r="E1777" s="712" t="s">
        <v>40</v>
      </c>
      <c r="F1777" s="313">
        <v>7</v>
      </c>
      <c r="G1777" s="39"/>
      <c r="H1777" s="39"/>
      <c r="I1777" s="40"/>
      <c r="M1777" s="311"/>
      <c r="N1777" s="311"/>
      <c r="O1777" s="312"/>
      <c r="P1777" s="313"/>
    </row>
    <row r="1778" spans="3:16" ht="13.5" customHeight="1">
      <c r="C1778" s="633" t="s">
        <v>343</v>
      </c>
      <c r="D1778" s="633" t="s">
        <v>49</v>
      </c>
      <c r="E1778" s="712" t="s">
        <v>35</v>
      </c>
      <c r="F1778" s="313">
        <v>7</v>
      </c>
      <c r="G1778" s="39"/>
      <c r="H1778" s="39"/>
      <c r="I1778" s="40"/>
      <c r="M1778" s="311"/>
      <c r="N1778" s="311"/>
      <c r="O1778" s="312"/>
      <c r="P1778" s="313"/>
    </row>
    <row r="1779" spans="3:16" ht="13.5" customHeight="1">
      <c r="C1779" s="633" t="s">
        <v>95</v>
      </c>
      <c r="D1779" s="633" t="s">
        <v>49</v>
      </c>
      <c r="E1779" s="712" t="s">
        <v>40</v>
      </c>
      <c r="F1779" s="313">
        <v>7</v>
      </c>
      <c r="G1779" s="39"/>
      <c r="H1779" s="39"/>
      <c r="I1779" s="40"/>
      <c r="M1779" s="311"/>
      <c r="N1779" s="311"/>
      <c r="O1779" s="312"/>
      <c r="P1779" s="313"/>
    </row>
    <row r="1780" spans="3:16" ht="13.5" customHeight="1">
      <c r="C1780" s="633" t="s">
        <v>147</v>
      </c>
      <c r="D1780" s="633" t="s">
        <v>49</v>
      </c>
      <c r="E1780" s="712" t="s">
        <v>35</v>
      </c>
      <c r="F1780" s="313">
        <v>7</v>
      </c>
      <c r="G1780" s="39"/>
      <c r="H1780" s="39"/>
      <c r="I1780" s="40"/>
      <c r="M1780" s="314"/>
      <c r="N1780" s="314"/>
      <c r="O1780" s="312"/>
      <c r="P1780" s="313"/>
    </row>
    <row r="1781" spans="3:16" ht="13.5" customHeight="1">
      <c r="C1781" s="633" t="s">
        <v>166</v>
      </c>
      <c r="D1781" s="633" t="s">
        <v>49</v>
      </c>
      <c r="E1781" s="712" t="s">
        <v>40</v>
      </c>
      <c r="F1781" s="313">
        <v>7</v>
      </c>
      <c r="G1781" s="39"/>
      <c r="H1781" s="39"/>
      <c r="I1781" s="40"/>
      <c r="M1781" s="314"/>
      <c r="N1781" s="314"/>
      <c r="O1781" s="312"/>
      <c r="P1781" s="313"/>
    </row>
    <row r="1782" spans="3:16" ht="13.5" customHeight="1">
      <c r="C1782" s="633" t="s">
        <v>103</v>
      </c>
      <c r="D1782" s="633" t="s">
        <v>49</v>
      </c>
      <c r="E1782" s="712" t="s">
        <v>40</v>
      </c>
      <c r="F1782" s="313">
        <v>7</v>
      </c>
      <c r="G1782" s="39"/>
      <c r="H1782" s="39"/>
      <c r="I1782" s="40"/>
      <c r="M1782" s="318"/>
      <c r="N1782" s="314"/>
      <c r="O1782" s="312"/>
      <c r="P1782" s="313"/>
    </row>
    <row r="1783" spans="3:16" ht="13.5" customHeight="1">
      <c r="C1783" s="633" t="s">
        <v>1446</v>
      </c>
      <c r="D1783" s="633" t="s">
        <v>49</v>
      </c>
      <c r="E1783" s="712" t="s">
        <v>40</v>
      </c>
      <c r="F1783" s="313">
        <v>7</v>
      </c>
      <c r="G1783" s="39"/>
      <c r="H1783" s="39"/>
      <c r="I1783" s="40"/>
      <c r="M1783" s="311"/>
      <c r="N1783" s="311"/>
      <c r="O1783" s="312"/>
      <c r="P1783" s="313"/>
    </row>
    <row r="1784" spans="3:16" ht="13.5" customHeight="1">
      <c r="C1784" s="635" t="s">
        <v>1040</v>
      </c>
      <c r="D1784" s="635" t="s">
        <v>49</v>
      </c>
      <c r="E1784" s="714" t="s">
        <v>35</v>
      </c>
      <c r="F1784" s="313">
        <v>7</v>
      </c>
      <c r="G1784" s="39"/>
      <c r="H1784" s="39"/>
      <c r="I1784" s="40"/>
      <c r="M1784" s="311"/>
      <c r="N1784" s="311"/>
      <c r="O1784" s="312"/>
      <c r="P1784" s="313"/>
    </row>
    <row r="1785" spans="3:16" ht="13.5" customHeight="1">
      <c r="C1785" s="639" t="s">
        <v>107</v>
      </c>
      <c r="D1785" s="639" t="s">
        <v>49</v>
      </c>
      <c r="E1785" s="718" t="s">
        <v>40</v>
      </c>
      <c r="F1785" s="313">
        <v>7</v>
      </c>
      <c r="G1785" s="39"/>
      <c r="H1785" s="39"/>
      <c r="I1785" s="40"/>
      <c r="M1785" s="311"/>
      <c r="N1785" s="311"/>
      <c r="O1785" s="312"/>
      <c r="P1785" s="313"/>
    </row>
    <row r="1786" spans="3:16" ht="13.5" customHeight="1">
      <c r="C1786" s="633" t="s">
        <v>301</v>
      </c>
      <c r="D1786" s="633" t="s">
        <v>302</v>
      </c>
      <c r="E1786" s="712" t="s">
        <v>40</v>
      </c>
      <c r="F1786" s="313">
        <v>7</v>
      </c>
      <c r="G1786" s="39"/>
      <c r="H1786" s="39"/>
      <c r="I1786" s="40"/>
      <c r="M1786" s="311"/>
      <c r="N1786" s="311"/>
      <c r="O1786" s="312"/>
      <c r="P1786" s="313"/>
    </row>
    <row r="1787" spans="3:16" ht="13.5" customHeight="1">
      <c r="C1787" s="633" t="s">
        <v>1130</v>
      </c>
      <c r="D1787" s="633" t="s">
        <v>302</v>
      </c>
      <c r="E1787" s="712" t="s">
        <v>35</v>
      </c>
      <c r="F1787" s="313">
        <v>7</v>
      </c>
      <c r="G1787" s="39"/>
      <c r="H1787" s="39"/>
      <c r="I1787" s="40"/>
      <c r="M1787" s="311"/>
      <c r="N1787" s="311"/>
      <c r="O1787" s="312"/>
      <c r="P1787" s="313"/>
    </row>
    <row r="1788" spans="3:16" ht="13.5" customHeight="1">
      <c r="C1788" s="633" t="s">
        <v>332</v>
      </c>
      <c r="D1788" s="633" t="s">
        <v>302</v>
      </c>
      <c r="E1788" s="712" t="s">
        <v>35</v>
      </c>
      <c r="F1788" s="313">
        <v>7</v>
      </c>
      <c r="G1788" s="39"/>
      <c r="H1788" s="39"/>
      <c r="I1788" s="40"/>
      <c r="M1788" s="311"/>
      <c r="N1788" s="311"/>
      <c r="O1788" s="312"/>
      <c r="P1788" s="313"/>
    </row>
    <row r="1789" spans="3:16" ht="13.5" customHeight="1">
      <c r="C1789" s="633" t="s">
        <v>1131</v>
      </c>
      <c r="D1789" s="633" t="s">
        <v>302</v>
      </c>
      <c r="E1789" s="712" t="s">
        <v>35</v>
      </c>
      <c r="F1789" s="313">
        <v>7</v>
      </c>
      <c r="G1789" s="39"/>
      <c r="H1789" s="39"/>
      <c r="I1789" s="40"/>
      <c r="M1789" s="311"/>
      <c r="N1789" s="311"/>
      <c r="O1789" s="312"/>
      <c r="P1789" s="313"/>
    </row>
    <row r="1790" spans="3:16" ht="13.5" customHeight="1">
      <c r="C1790" s="633" t="s">
        <v>1132</v>
      </c>
      <c r="D1790" s="633" t="s">
        <v>302</v>
      </c>
      <c r="E1790" s="712" t="s">
        <v>40</v>
      </c>
      <c r="F1790" s="313">
        <v>7</v>
      </c>
      <c r="G1790" s="39"/>
      <c r="H1790" s="39"/>
      <c r="I1790" s="40"/>
      <c r="M1790" s="311"/>
      <c r="N1790" s="311"/>
      <c r="O1790" s="312"/>
      <c r="P1790" s="313"/>
    </row>
    <row r="1791" spans="3:16" ht="13.5" customHeight="1">
      <c r="C1791" s="633" t="s">
        <v>1133</v>
      </c>
      <c r="D1791" s="633" t="s">
        <v>302</v>
      </c>
      <c r="E1791" s="712" t="s">
        <v>35</v>
      </c>
      <c r="F1791" s="313">
        <v>7</v>
      </c>
      <c r="G1791" s="39"/>
      <c r="H1791" s="39"/>
      <c r="I1791" s="40"/>
      <c r="M1791" s="311"/>
      <c r="N1791" s="311"/>
      <c r="O1791" s="312"/>
      <c r="P1791" s="313"/>
    </row>
    <row r="1792" spans="3:16" ht="13.5" customHeight="1">
      <c r="C1792" s="633" t="s">
        <v>1585</v>
      </c>
      <c r="D1792" s="633" t="s">
        <v>302</v>
      </c>
      <c r="E1792" s="712" t="s">
        <v>40</v>
      </c>
      <c r="F1792" s="313">
        <v>7</v>
      </c>
      <c r="G1792" s="39"/>
      <c r="H1792" s="39"/>
      <c r="I1792" s="40"/>
      <c r="M1792" s="311"/>
      <c r="N1792" s="311"/>
      <c r="O1792" s="312"/>
      <c r="P1792" s="313"/>
    </row>
    <row r="1793" spans="3:16" ht="13.5" customHeight="1">
      <c r="C1793" s="633" t="s">
        <v>1134</v>
      </c>
      <c r="D1793" s="633" t="s">
        <v>302</v>
      </c>
      <c r="E1793" s="712" t="s">
        <v>35</v>
      </c>
      <c r="F1793" s="313">
        <v>7</v>
      </c>
      <c r="G1793" s="39"/>
      <c r="H1793" s="39"/>
      <c r="I1793" s="40"/>
      <c r="M1793" s="311"/>
      <c r="N1793" s="311"/>
      <c r="O1793" s="312"/>
      <c r="P1793" s="313"/>
    </row>
    <row r="1794" spans="3:16" ht="13.5" customHeight="1">
      <c r="C1794" s="633" t="s">
        <v>1448</v>
      </c>
      <c r="D1794" s="633" t="s">
        <v>302</v>
      </c>
      <c r="E1794" s="712" t="s">
        <v>35</v>
      </c>
      <c r="F1794" s="313">
        <v>7</v>
      </c>
      <c r="G1794" s="39"/>
      <c r="H1794" s="39"/>
      <c r="I1794" s="40"/>
      <c r="M1794" s="311"/>
      <c r="N1794" s="311"/>
      <c r="O1794" s="312"/>
      <c r="P1794" s="313"/>
    </row>
    <row r="1795" spans="3:16" ht="13.5" customHeight="1">
      <c r="C1795" s="633" t="s">
        <v>1044</v>
      </c>
      <c r="D1795" s="633" t="s">
        <v>1455</v>
      </c>
      <c r="E1795" s="712" t="s">
        <v>40</v>
      </c>
      <c r="F1795" s="313">
        <v>7</v>
      </c>
      <c r="G1795" s="39"/>
      <c r="H1795" s="39"/>
      <c r="I1795" s="40"/>
      <c r="M1795" s="311"/>
      <c r="N1795" s="311"/>
      <c r="O1795" s="312"/>
      <c r="P1795" s="313"/>
    </row>
    <row r="1796" spans="3:16" ht="13.5" customHeight="1">
      <c r="C1796" s="633" t="s">
        <v>1443</v>
      </c>
      <c r="D1796" s="633" t="s">
        <v>1455</v>
      </c>
      <c r="E1796" s="712" t="s">
        <v>35</v>
      </c>
      <c r="F1796" s="313">
        <v>7</v>
      </c>
      <c r="G1796" s="39"/>
      <c r="H1796" s="39"/>
      <c r="I1796" s="40"/>
      <c r="M1796" s="311"/>
      <c r="N1796" s="311"/>
      <c r="O1796" s="312"/>
      <c r="P1796" s="313"/>
    </row>
    <row r="1797" spans="3:16" ht="13.5" customHeight="1">
      <c r="C1797" s="633" t="s">
        <v>1442</v>
      </c>
      <c r="D1797" s="633" t="s">
        <v>1455</v>
      </c>
      <c r="E1797" s="712" t="s">
        <v>40</v>
      </c>
      <c r="F1797" s="313">
        <v>7</v>
      </c>
      <c r="G1797" s="39"/>
      <c r="H1797" s="39"/>
      <c r="I1797" s="40"/>
      <c r="M1797" s="311"/>
      <c r="N1797" s="311"/>
      <c r="O1797" s="312"/>
      <c r="P1797" s="313"/>
    </row>
    <row r="1798" spans="3:16" ht="13.5" customHeight="1">
      <c r="C1798" s="633" t="s">
        <v>1441</v>
      </c>
      <c r="D1798" s="633" t="s">
        <v>1455</v>
      </c>
      <c r="E1798" s="712" t="s">
        <v>40</v>
      </c>
      <c r="F1798" s="313">
        <v>7</v>
      </c>
      <c r="G1798" s="39"/>
      <c r="H1798" s="39"/>
      <c r="I1798" s="40"/>
      <c r="M1798" s="311"/>
      <c r="N1798" s="311"/>
      <c r="O1798" s="312"/>
      <c r="P1798" s="313"/>
    </row>
    <row r="1799" spans="3:16" ht="13.5" customHeight="1">
      <c r="C1799" s="633" t="s">
        <v>1439</v>
      </c>
      <c r="D1799" s="633" t="s">
        <v>1455</v>
      </c>
      <c r="E1799" s="712" t="s">
        <v>40</v>
      </c>
      <c r="F1799" s="313">
        <v>7</v>
      </c>
      <c r="G1799" s="39"/>
      <c r="H1799" s="39"/>
      <c r="I1799" s="40"/>
      <c r="M1799" s="311"/>
      <c r="N1799" s="311"/>
      <c r="O1799" s="312"/>
      <c r="P1799" s="313"/>
    </row>
    <row r="1800" spans="3:16" ht="13.5" customHeight="1">
      <c r="C1800" s="633" t="s">
        <v>1440</v>
      </c>
      <c r="D1800" s="633" t="s">
        <v>1455</v>
      </c>
      <c r="E1800" s="712" t="s">
        <v>35</v>
      </c>
      <c r="F1800" s="313">
        <v>7</v>
      </c>
      <c r="G1800" s="39"/>
      <c r="H1800" s="39"/>
      <c r="I1800" s="40"/>
      <c r="M1800" s="311"/>
      <c r="N1800" s="311"/>
      <c r="O1800" s="312"/>
      <c r="P1800" s="313"/>
    </row>
    <row r="1801" spans="3:16" ht="13.5" customHeight="1">
      <c r="C1801" s="635" t="s">
        <v>1586</v>
      </c>
      <c r="D1801" s="635" t="s">
        <v>1455</v>
      </c>
      <c r="E1801" s="714" t="s">
        <v>40</v>
      </c>
      <c r="F1801" s="313">
        <v>7</v>
      </c>
      <c r="G1801" s="39"/>
      <c r="H1801" s="39"/>
      <c r="I1801" s="40"/>
      <c r="M1801" s="311"/>
      <c r="N1801" s="311"/>
      <c r="O1801" s="312"/>
      <c r="P1801" s="313"/>
    </row>
    <row r="1802" spans="3:16" ht="13.5" customHeight="1">
      <c r="C1802" s="635" t="s">
        <v>1587</v>
      </c>
      <c r="D1802" s="635" t="s">
        <v>1455</v>
      </c>
      <c r="E1802" s="714" t="s">
        <v>35</v>
      </c>
      <c r="F1802" s="313">
        <v>7</v>
      </c>
      <c r="G1802" s="39"/>
      <c r="H1802" s="39"/>
      <c r="I1802" s="40"/>
      <c r="M1802" s="311"/>
      <c r="N1802" s="311"/>
      <c r="O1802" s="312"/>
      <c r="P1802" s="313"/>
    </row>
    <row r="1803" spans="3:16" ht="13.5" customHeight="1">
      <c r="C1803" s="635" t="s">
        <v>1588</v>
      </c>
      <c r="D1803" s="635" t="s">
        <v>1455</v>
      </c>
      <c r="E1803" s="714" t="s">
        <v>35</v>
      </c>
      <c r="F1803" s="313">
        <v>7</v>
      </c>
      <c r="G1803" s="39"/>
      <c r="H1803" s="39"/>
      <c r="I1803" s="40"/>
      <c r="M1803" s="311"/>
      <c r="N1803" s="311"/>
      <c r="O1803" s="312"/>
      <c r="P1803" s="313"/>
    </row>
    <row r="1804" spans="3:16" ht="13.5" customHeight="1">
      <c r="C1804" s="635" t="s">
        <v>1589</v>
      </c>
      <c r="D1804" s="635" t="s">
        <v>1455</v>
      </c>
      <c r="E1804" s="714" t="s">
        <v>40</v>
      </c>
      <c r="F1804" s="313">
        <v>7</v>
      </c>
      <c r="G1804" s="39"/>
      <c r="H1804" s="39"/>
      <c r="I1804" s="40"/>
      <c r="M1804" s="311"/>
      <c r="N1804" s="311"/>
      <c r="O1804" s="312"/>
      <c r="P1804" s="313"/>
    </row>
    <row r="1805" spans="3:16" ht="13.5" customHeight="1">
      <c r="C1805" s="635" t="s">
        <v>1590</v>
      </c>
      <c r="D1805" s="635" t="s">
        <v>1455</v>
      </c>
      <c r="E1805" s="714" t="s">
        <v>40</v>
      </c>
      <c r="F1805" s="313">
        <v>7</v>
      </c>
      <c r="G1805" s="39"/>
      <c r="H1805" s="39"/>
      <c r="I1805" s="40"/>
      <c r="M1805" s="311"/>
      <c r="N1805" s="311"/>
      <c r="O1805" s="312"/>
      <c r="P1805" s="313"/>
    </row>
    <row r="1806" spans="3:16" ht="13.5" customHeight="1">
      <c r="C1806" s="635" t="s">
        <v>1591</v>
      </c>
      <c r="D1806" s="635" t="s">
        <v>1455</v>
      </c>
      <c r="E1806" s="714" t="s">
        <v>40</v>
      </c>
      <c r="F1806" s="313">
        <v>7</v>
      </c>
      <c r="G1806" s="39"/>
      <c r="H1806" s="39"/>
      <c r="I1806" s="40"/>
      <c r="M1806" s="311"/>
      <c r="N1806" s="311"/>
      <c r="O1806" s="312"/>
      <c r="P1806" s="313"/>
    </row>
    <row r="1807" spans="3:16" ht="13.5" customHeight="1">
      <c r="C1807" s="635" t="s">
        <v>1592</v>
      </c>
      <c r="D1807" s="635" t="s">
        <v>1455</v>
      </c>
      <c r="E1807" s="714" t="s">
        <v>40</v>
      </c>
      <c r="F1807" s="313">
        <v>7</v>
      </c>
      <c r="G1807" s="39"/>
      <c r="H1807" s="39"/>
      <c r="I1807" s="40"/>
      <c r="M1807" s="311"/>
      <c r="N1807" s="311"/>
      <c r="O1807" s="312"/>
      <c r="P1807" s="313"/>
    </row>
    <row r="1808" spans="3:16" ht="13.5" customHeight="1">
      <c r="C1808" s="641" t="s">
        <v>1593</v>
      </c>
      <c r="D1808" s="641" t="s">
        <v>1455</v>
      </c>
      <c r="E1808" s="720" t="s">
        <v>40</v>
      </c>
      <c r="F1808" s="313">
        <v>7</v>
      </c>
      <c r="G1808" s="39"/>
      <c r="H1808" s="39"/>
      <c r="I1808" s="40"/>
      <c r="M1808" s="311"/>
      <c r="N1808" s="311"/>
      <c r="O1808" s="312"/>
      <c r="P1808" s="313"/>
    </row>
    <row r="1809" spans="3:16" ht="13.5" customHeight="1" thickBot="1">
      <c r="C1809" s="642" t="s">
        <v>1594</v>
      </c>
      <c r="D1809" s="642" t="s">
        <v>1455</v>
      </c>
      <c r="E1809" s="721" t="s">
        <v>40</v>
      </c>
      <c r="F1809" s="313">
        <v>7</v>
      </c>
      <c r="G1809" s="39"/>
      <c r="H1809" s="39"/>
      <c r="I1809" s="40"/>
      <c r="M1809" s="311"/>
      <c r="N1809" s="311"/>
      <c r="O1809" s="312"/>
      <c r="P1809" s="313"/>
    </row>
    <row r="1810" spans="3:16" ht="13.5" customHeight="1">
      <c r="C1810" s="643" t="s">
        <v>1137</v>
      </c>
      <c r="D1810" s="643" t="s">
        <v>39</v>
      </c>
      <c r="E1810" s="722" t="s">
        <v>35</v>
      </c>
      <c r="F1810" s="313">
        <v>8</v>
      </c>
      <c r="G1810" s="39"/>
      <c r="H1810" s="39"/>
      <c r="I1810" s="40"/>
      <c r="M1810" s="311"/>
      <c r="N1810" s="311"/>
      <c r="O1810" s="312"/>
      <c r="P1810" s="313"/>
    </row>
    <row r="1811" spans="3:16" ht="13.5" customHeight="1">
      <c r="C1811" s="644" t="s">
        <v>1595</v>
      </c>
      <c r="D1811" s="644" t="s">
        <v>39</v>
      </c>
      <c r="E1811" s="723" t="s">
        <v>1212</v>
      </c>
      <c r="F1811" s="313">
        <v>8</v>
      </c>
      <c r="G1811" s="39"/>
      <c r="H1811" s="39"/>
      <c r="I1811" s="40"/>
      <c r="M1811" s="311"/>
      <c r="N1811" s="311"/>
      <c r="O1811" s="312"/>
      <c r="P1811" s="313"/>
    </row>
    <row r="1812" spans="3:16" ht="13.5" customHeight="1">
      <c r="C1812" s="644" t="s">
        <v>1138</v>
      </c>
      <c r="D1812" s="644" t="s">
        <v>39</v>
      </c>
      <c r="E1812" s="723" t="s">
        <v>1212</v>
      </c>
      <c r="F1812" s="313">
        <v>8</v>
      </c>
      <c r="G1812" s="39"/>
      <c r="H1812" s="39"/>
      <c r="I1812" s="40"/>
      <c r="M1812" s="311"/>
      <c r="N1812" s="311"/>
      <c r="O1812" s="312"/>
      <c r="P1812" s="313"/>
    </row>
    <row r="1813" spans="3:16" ht="13.5" customHeight="1">
      <c r="C1813" s="644" t="s">
        <v>1139</v>
      </c>
      <c r="D1813" s="644" t="s">
        <v>39</v>
      </c>
      <c r="E1813" s="723" t="s">
        <v>1212</v>
      </c>
      <c r="F1813" s="313">
        <v>8</v>
      </c>
      <c r="G1813" s="39"/>
      <c r="H1813" s="39"/>
      <c r="I1813" s="40"/>
      <c r="M1813" s="311"/>
      <c r="N1813" s="311"/>
      <c r="O1813" s="312"/>
      <c r="P1813" s="313"/>
    </row>
    <row r="1814" spans="3:16" ht="13.5" customHeight="1">
      <c r="C1814" s="644" t="s">
        <v>1140</v>
      </c>
      <c r="D1814" s="644" t="s">
        <v>39</v>
      </c>
      <c r="E1814" s="723" t="s">
        <v>1212</v>
      </c>
      <c r="F1814" s="313">
        <v>8</v>
      </c>
      <c r="G1814" s="39"/>
      <c r="H1814" s="39"/>
      <c r="I1814" s="40"/>
      <c r="M1814" s="311"/>
      <c r="N1814" s="311"/>
      <c r="O1814" s="312"/>
      <c r="P1814" s="313"/>
    </row>
    <row r="1815" spans="3:16" ht="13.5" customHeight="1">
      <c r="C1815" s="644" t="s">
        <v>38</v>
      </c>
      <c r="D1815" s="644" t="s">
        <v>39</v>
      </c>
      <c r="E1815" s="723" t="s">
        <v>40</v>
      </c>
      <c r="F1815" s="313">
        <v>8</v>
      </c>
      <c r="G1815" s="39"/>
      <c r="H1815" s="39"/>
      <c r="I1815" s="40"/>
      <c r="M1815" s="311"/>
      <c r="N1815" s="311"/>
      <c r="O1815" s="312"/>
      <c r="P1815" s="313"/>
    </row>
    <row r="1816" spans="3:16" ht="13.5" customHeight="1">
      <c r="C1816" s="644" t="s">
        <v>1596</v>
      </c>
      <c r="D1816" s="644" t="s">
        <v>39</v>
      </c>
      <c r="E1816" s="723" t="s">
        <v>35</v>
      </c>
      <c r="F1816" s="313">
        <v>8</v>
      </c>
      <c r="G1816" s="39"/>
      <c r="H1816" s="39"/>
      <c r="I1816" s="40"/>
      <c r="M1816" s="311"/>
      <c r="N1816" s="311"/>
      <c r="O1816" s="312"/>
      <c r="P1816" s="313"/>
    </row>
    <row r="1817" spans="3:16" ht="13.5" customHeight="1">
      <c r="C1817" s="644" t="s">
        <v>1141</v>
      </c>
      <c r="D1817" s="644" t="s">
        <v>39</v>
      </c>
      <c r="E1817" s="723" t="s">
        <v>35</v>
      </c>
      <c r="F1817" s="313">
        <v>8</v>
      </c>
      <c r="G1817" s="39"/>
      <c r="H1817" s="39"/>
      <c r="I1817" s="40"/>
      <c r="M1817" s="311"/>
      <c r="N1817" s="311"/>
      <c r="O1817" s="312"/>
      <c r="P1817" s="313"/>
    </row>
    <row r="1818" spans="3:16" ht="13.5" customHeight="1">
      <c r="C1818" s="644" t="s">
        <v>1142</v>
      </c>
      <c r="D1818" s="644" t="s">
        <v>39</v>
      </c>
      <c r="E1818" s="723" t="s">
        <v>35</v>
      </c>
      <c r="F1818" s="313">
        <v>8</v>
      </c>
      <c r="G1818" s="39"/>
      <c r="H1818" s="39"/>
      <c r="I1818" s="40"/>
      <c r="M1818" s="311"/>
      <c r="N1818" s="311"/>
      <c r="O1818" s="312"/>
      <c r="P1818" s="313"/>
    </row>
    <row r="1819" spans="3:16" ht="13.5" customHeight="1">
      <c r="C1819" s="644" t="s">
        <v>1143</v>
      </c>
      <c r="D1819" s="644" t="s">
        <v>39</v>
      </c>
      <c r="E1819" s="723" t="s">
        <v>35</v>
      </c>
      <c r="F1819" s="313">
        <v>8</v>
      </c>
      <c r="G1819" s="39"/>
      <c r="H1819" s="39"/>
      <c r="I1819" s="40"/>
      <c r="M1819" s="311"/>
      <c r="N1819" s="311"/>
      <c r="O1819" s="312"/>
      <c r="P1819" s="313"/>
    </row>
    <row r="1820" spans="3:16" ht="13.5" customHeight="1">
      <c r="C1820" s="644" t="s">
        <v>1144</v>
      </c>
      <c r="D1820" s="644" t="s">
        <v>39</v>
      </c>
      <c r="E1820" s="723" t="s">
        <v>35</v>
      </c>
      <c r="F1820" s="313">
        <v>8</v>
      </c>
      <c r="G1820" s="39"/>
      <c r="H1820" s="39"/>
      <c r="I1820" s="40"/>
      <c r="M1820" s="311"/>
      <c r="N1820" s="311"/>
      <c r="O1820" s="312"/>
      <c r="P1820" s="313"/>
    </row>
    <row r="1821" spans="3:16" ht="13.5" customHeight="1">
      <c r="C1821" s="644" t="s">
        <v>1145</v>
      </c>
      <c r="D1821" s="644" t="s">
        <v>39</v>
      </c>
      <c r="E1821" s="723" t="s">
        <v>35</v>
      </c>
      <c r="F1821" s="313">
        <v>8</v>
      </c>
      <c r="G1821" s="39"/>
      <c r="H1821" s="39"/>
      <c r="I1821" s="40"/>
      <c r="M1821" s="311"/>
      <c r="N1821" s="311"/>
      <c r="O1821" s="312"/>
      <c r="P1821" s="313"/>
    </row>
    <row r="1822" spans="3:16" ht="13.5" customHeight="1">
      <c r="C1822" s="644" t="s">
        <v>1146</v>
      </c>
      <c r="D1822" s="644" t="s">
        <v>39</v>
      </c>
      <c r="E1822" s="723" t="s">
        <v>40</v>
      </c>
      <c r="F1822" s="313">
        <v>8</v>
      </c>
      <c r="G1822" s="39"/>
      <c r="H1822" s="39"/>
      <c r="I1822" s="40"/>
      <c r="M1822" s="311"/>
      <c r="N1822" s="311"/>
      <c r="O1822" s="312"/>
      <c r="P1822" s="313"/>
    </row>
    <row r="1823" spans="3:16" ht="13.5" customHeight="1">
      <c r="C1823" s="644" t="s">
        <v>1147</v>
      </c>
      <c r="D1823" s="644" t="s">
        <v>39</v>
      </c>
      <c r="E1823" s="723" t="s">
        <v>35</v>
      </c>
      <c r="F1823" s="313">
        <v>8</v>
      </c>
      <c r="G1823" s="39"/>
      <c r="H1823" s="39"/>
      <c r="I1823" s="40"/>
      <c r="M1823" s="311"/>
      <c r="N1823" s="311"/>
      <c r="O1823" s="312"/>
      <c r="P1823" s="313"/>
    </row>
    <row r="1824" spans="3:16" ht="13.5" customHeight="1">
      <c r="C1824" s="644" t="s">
        <v>1148</v>
      </c>
      <c r="D1824" s="644" t="s">
        <v>39</v>
      </c>
      <c r="E1824" s="723" t="s">
        <v>1212</v>
      </c>
      <c r="F1824" s="313">
        <v>8</v>
      </c>
      <c r="G1824" s="39"/>
      <c r="H1824" s="39"/>
      <c r="I1824" s="40"/>
      <c r="M1824" s="311"/>
      <c r="N1824" s="311"/>
      <c r="O1824" s="312"/>
      <c r="P1824" s="313"/>
    </row>
    <row r="1825" spans="3:16" ht="13.5" customHeight="1">
      <c r="C1825" s="644" t="s">
        <v>1149</v>
      </c>
      <c r="D1825" s="644" t="s">
        <v>39</v>
      </c>
      <c r="E1825" s="723" t="s">
        <v>35</v>
      </c>
      <c r="F1825" s="313">
        <v>8</v>
      </c>
      <c r="G1825" s="39"/>
      <c r="H1825" s="39"/>
      <c r="I1825" s="40"/>
      <c r="M1825" s="311"/>
      <c r="N1825" s="311"/>
      <c r="O1825" s="312"/>
      <c r="P1825" s="313"/>
    </row>
    <row r="1826" spans="3:16" ht="13.5" customHeight="1">
      <c r="C1826" s="644" t="s">
        <v>1150</v>
      </c>
      <c r="D1826" s="644" t="s">
        <v>39</v>
      </c>
      <c r="E1826" s="723" t="s">
        <v>35</v>
      </c>
      <c r="F1826" s="313">
        <v>8</v>
      </c>
      <c r="G1826" s="39"/>
      <c r="H1826" s="39"/>
      <c r="I1826" s="40"/>
      <c r="M1826" s="311"/>
      <c r="N1826" s="311"/>
      <c r="O1826" s="312"/>
      <c r="P1826" s="313"/>
    </row>
    <row r="1827" spans="3:16" ht="13.5" customHeight="1">
      <c r="C1827" s="644" t="s">
        <v>1151</v>
      </c>
      <c r="D1827" s="644" t="s">
        <v>39</v>
      </c>
      <c r="E1827" s="723" t="s">
        <v>40</v>
      </c>
      <c r="F1827" s="313">
        <v>8</v>
      </c>
      <c r="G1827" s="39"/>
      <c r="H1827" s="39"/>
      <c r="I1827" s="40"/>
      <c r="M1827" s="311"/>
      <c r="N1827" s="311"/>
      <c r="O1827" s="312"/>
      <c r="P1827" s="313"/>
    </row>
    <row r="1828" spans="3:16" ht="13.5" customHeight="1">
      <c r="C1828" s="644" t="s">
        <v>1152</v>
      </c>
      <c r="D1828" s="644" t="s">
        <v>39</v>
      </c>
      <c r="E1828" s="723" t="s">
        <v>40</v>
      </c>
      <c r="F1828" s="313">
        <v>8</v>
      </c>
      <c r="G1828" s="39"/>
      <c r="H1828" s="39"/>
      <c r="I1828" s="40"/>
      <c r="M1828" s="311"/>
      <c r="N1828" s="311"/>
      <c r="O1828" s="312"/>
      <c r="P1828" s="313"/>
    </row>
    <row r="1829" spans="3:16" ht="13.5" customHeight="1">
      <c r="C1829" s="644" t="s">
        <v>1153</v>
      </c>
      <c r="D1829" s="644" t="s">
        <v>39</v>
      </c>
      <c r="E1829" s="723" t="s">
        <v>40</v>
      </c>
      <c r="F1829" s="313">
        <v>8</v>
      </c>
      <c r="G1829" s="39"/>
      <c r="H1829" s="39"/>
      <c r="I1829" s="40"/>
      <c r="M1829" s="311"/>
      <c r="N1829" s="311"/>
      <c r="O1829" s="312"/>
      <c r="P1829" s="313"/>
    </row>
    <row r="1830" spans="3:16" ht="13.5" customHeight="1">
      <c r="C1830" s="645" t="s">
        <v>1154</v>
      </c>
      <c r="D1830" s="645" t="s">
        <v>39</v>
      </c>
      <c r="E1830" s="724" t="s">
        <v>35</v>
      </c>
      <c r="F1830" s="313">
        <v>8</v>
      </c>
      <c r="G1830" s="39"/>
      <c r="H1830" s="39"/>
      <c r="I1830" s="40"/>
      <c r="M1830" s="311"/>
      <c r="N1830" s="311"/>
      <c r="O1830" s="312"/>
      <c r="P1830" s="313"/>
    </row>
    <row r="1831" spans="3:16" ht="13.5" customHeight="1">
      <c r="C1831" s="644" t="s">
        <v>1155</v>
      </c>
      <c r="D1831" s="645" t="s">
        <v>39</v>
      </c>
      <c r="E1831" s="723" t="s">
        <v>40</v>
      </c>
      <c r="F1831" s="313">
        <v>8</v>
      </c>
      <c r="G1831" s="39"/>
      <c r="H1831" s="39"/>
      <c r="I1831" s="40"/>
      <c r="M1831" s="311"/>
      <c r="N1831" s="311"/>
      <c r="O1831" s="312"/>
      <c r="P1831" s="313"/>
    </row>
    <row r="1832" spans="3:16" ht="13.5" customHeight="1">
      <c r="C1832" s="644" t="s">
        <v>1597</v>
      </c>
      <c r="D1832" s="645" t="s">
        <v>39</v>
      </c>
      <c r="E1832" s="723" t="s">
        <v>40</v>
      </c>
      <c r="F1832" s="313">
        <v>8</v>
      </c>
      <c r="G1832" s="39"/>
      <c r="H1832" s="39"/>
      <c r="I1832" s="40"/>
      <c r="M1832" s="311"/>
      <c r="N1832" s="311"/>
      <c r="O1832" s="312"/>
      <c r="P1832" s="313"/>
    </row>
    <row r="1833" spans="3:16" ht="13.5" customHeight="1">
      <c r="C1833" s="644" t="s">
        <v>1598</v>
      </c>
      <c r="D1833" s="644" t="s">
        <v>39</v>
      </c>
      <c r="E1833" s="723" t="s">
        <v>35</v>
      </c>
      <c r="F1833" s="313">
        <v>8</v>
      </c>
      <c r="G1833" s="39"/>
      <c r="H1833" s="39"/>
      <c r="I1833" s="40"/>
      <c r="M1833" s="311"/>
      <c r="N1833" s="311"/>
      <c r="O1833" s="312"/>
      <c r="P1833" s="313"/>
    </row>
    <row r="1834" spans="3:16" ht="13.5" customHeight="1">
      <c r="C1834" s="646" t="s">
        <v>1599</v>
      </c>
      <c r="D1834" s="646" t="s">
        <v>39</v>
      </c>
      <c r="E1834" s="725" t="s">
        <v>40</v>
      </c>
      <c r="F1834" s="313">
        <v>8</v>
      </c>
      <c r="G1834" s="39"/>
      <c r="H1834" s="39"/>
      <c r="I1834" s="40"/>
      <c r="M1834" s="311"/>
      <c r="N1834" s="311"/>
      <c r="O1834" s="312"/>
      <c r="P1834" s="313"/>
    </row>
    <row r="1835" spans="3:16" ht="13.5" customHeight="1">
      <c r="C1835" s="647" t="s">
        <v>1156</v>
      </c>
      <c r="D1835" s="647" t="s">
        <v>46</v>
      </c>
      <c r="E1835" s="726" t="s">
        <v>35</v>
      </c>
      <c r="F1835" s="313">
        <v>8</v>
      </c>
      <c r="G1835" s="39"/>
      <c r="H1835" s="39"/>
      <c r="I1835" s="40"/>
      <c r="M1835" s="311"/>
      <c r="N1835" s="311"/>
      <c r="O1835" s="312"/>
      <c r="P1835" s="313"/>
    </row>
    <row r="1836" spans="3:16" ht="13.5" customHeight="1">
      <c r="C1836" s="647" t="s">
        <v>1157</v>
      </c>
      <c r="D1836" s="647" t="s">
        <v>46</v>
      </c>
      <c r="E1836" s="726" t="s">
        <v>40</v>
      </c>
      <c r="F1836" s="313">
        <v>8</v>
      </c>
      <c r="G1836" s="39"/>
      <c r="H1836" s="39"/>
      <c r="I1836" s="40"/>
      <c r="M1836" s="311"/>
      <c r="N1836" s="311"/>
      <c r="O1836" s="312"/>
      <c r="P1836" s="313"/>
    </row>
    <row r="1837" spans="3:16" ht="13.5" customHeight="1">
      <c r="C1837" s="647" t="s">
        <v>52</v>
      </c>
      <c r="D1837" s="647" t="s">
        <v>46</v>
      </c>
      <c r="E1837" s="726" t="s">
        <v>40</v>
      </c>
      <c r="F1837" s="313">
        <v>8</v>
      </c>
      <c r="G1837" s="39"/>
      <c r="H1837" s="39"/>
      <c r="I1837" s="40"/>
      <c r="M1837" s="311"/>
      <c r="N1837" s="311"/>
      <c r="O1837" s="312"/>
      <c r="P1837" s="313"/>
    </row>
    <row r="1838" spans="3:16" ht="13.5" customHeight="1">
      <c r="C1838" s="648" t="s">
        <v>1158</v>
      </c>
      <c r="D1838" s="727" t="s">
        <v>46</v>
      </c>
      <c r="E1838" s="728" t="s">
        <v>40</v>
      </c>
      <c r="F1838" s="313">
        <v>8</v>
      </c>
      <c r="G1838" s="39"/>
      <c r="H1838" s="39"/>
      <c r="I1838" s="40"/>
      <c r="M1838" s="311"/>
      <c r="N1838" s="311"/>
      <c r="O1838" s="312"/>
      <c r="P1838" s="313"/>
    </row>
    <row r="1839" spans="3:16" ht="13.5" customHeight="1">
      <c r="C1839" s="648" t="s">
        <v>1600</v>
      </c>
      <c r="D1839" s="727" t="s">
        <v>46</v>
      </c>
      <c r="E1839" s="728" t="s">
        <v>35</v>
      </c>
      <c r="F1839" s="313">
        <v>8</v>
      </c>
      <c r="G1839" s="39"/>
      <c r="H1839" s="39"/>
      <c r="I1839" s="40"/>
      <c r="M1839" s="311"/>
      <c r="N1839" s="311"/>
      <c r="O1839" s="312"/>
      <c r="P1839" s="313"/>
    </row>
    <row r="1840" spans="3:16" ht="13.5" customHeight="1">
      <c r="C1840" s="648" t="s">
        <v>1159</v>
      </c>
      <c r="D1840" s="727" t="s">
        <v>46</v>
      </c>
      <c r="E1840" s="728" t="s">
        <v>35</v>
      </c>
      <c r="F1840" s="313">
        <v>8</v>
      </c>
      <c r="G1840" s="39"/>
      <c r="H1840" s="39"/>
      <c r="I1840" s="40"/>
      <c r="M1840" s="311"/>
      <c r="N1840" s="311"/>
      <c r="O1840" s="312"/>
      <c r="P1840" s="313"/>
    </row>
    <row r="1841" spans="3:16" ht="13.5" customHeight="1">
      <c r="C1841" s="647" t="s">
        <v>1160</v>
      </c>
      <c r="D1841" s="647" t="s">
        <v>46</v>
      </c>
      <c r="E1841" s="726" t="s">
        <v>1212</v>
      </c>
      <c r="F1841" s="313">
        <v>8</v>
      </c>
      <c r="G1841" s="39"/>
      <c r="H1841" s="39"/>
      <c r="I1841" s="40"/>
      <c r="M1841" s="311"/>
      <c r="N1841" s="311"/>
      <c r="O1841" s="312"/>
      <c r="P1841" s="313"/>
    </row>
    <row r="1842" spans="3:16" ht="13.5" customHeight="1">
      <c r="C1842" s="647" t="s">
        <v>1161</v>
      </c>
      <c r="D1842" s="647" t="s">
        <v>46</v>
      </c>
      <c r="E1842" s="726" t="s">
        <v>40</v>
      </c>
      <c r="F1842" s="313">
        <v>8</v>
      </c>
      <c r="G1842" s="39"/>
      <c r="H1842" s="39"/>
      <c r="I1842" s="40"/>
      <c r="M1842" s="311"/>
      <c r="N1842" s="311"/>
      <c r="O1842" s="312"/>
      <c r="P1842" s="313"/>
    </row>
    <row r="1843" spans="3:16" ht="13.5" customHeight="1">
      <c r="C1843" s="647" t="s">
        <v>1162</v>
      </c>
      <c r="D1843" s="647" t="s">
        <v>46</v>
      </c>
      <c r="E1843" s="726" t="s">
        <v>35</v>
      </c>
      <c r="F1843" s="313">
        <v>8</v>
      </c>
      <c r="G1843" s="39"/>
      <c r="H1843" s="39"/>
      <c r="I1843" s="40"/>
      <c r="M1843" s="311"/>
      <c r="N1843" s="311"/>
      <c r="O1843" s="312"/>
      <c r="P1843" s="313"/>
    </row>
    <row r="1844" spans="3:16" ht="13.5" customHeight="1">
      <c r="C1844" s="647" t="s">
        <v>1163</v>
      </c>
      <c r="D1844" s="647" t="s">
        <v>46</v>
      </c>
      <c r="E1844" s="726" t="s">
        <v>160</v>
      </c>
      <c r="F1844" s="313">
        <v>8</v>
      </c>
      <c r="G1844" s="39"/>
      <c r="H1844" s="39"/>
      <c r="I1844" s="40"/>
      <c r="M1844" s="311"/>
      <c r="N1844" s="311"/>
      <c r="O1844" s="312"/>
      <c r="P1844" s="313"/>
    </row>
    <row r="1845" spans="3:16" ht="13.5" customHeight="1">
      <c r="C1845" s="647" t="s">
        <v>1164</v>
      </c>
      <c r="D1845" s="647" t="s">
        <v>46</v>
      </c>
      <c r="E1845" s="726" t="s">
        <v>40</v>
      </c>
      <c r="F1845" s="313">
        <v>8</v>
      </c>
      <c r="G1845" s="39"/>
      <c r="H1845" s="39"/>
      <c r="I1845" s="40"/>
      <c r="M1845" s="311"/>
      <c r="N1845" s="311"/>
      <c r="O1845" s="312"/>
      <c r="P1845" s="313"/>
    </row>
    <row r="1846" spans="3:16" ht="13.5" customHeight="1">
      <c r="C1846" s="647" t="s">
        <v>1135</v>
      </c>
      <c r="D1846" s="647" t="s">
        <v>46</v>
      </c>
      <c r="E1846" s="726" t="s">
        <v>35</v>
      </c>
      <c r="F1846" s="313">
        <v>8</v>
      </c>
      <c r="G1846" s="39"/>
      <c r="H1846" s="39"/>
      <c r="I1846" s="40"/>
      <c r="M1846" s="311"/>
      <c r="N1846" s="311"/>
      <c r="O1846" s="312"/>
      <c r="P1846" s="313"/>
    </row>
    <row r="1847" spans="3:16" ht="13.5" customHeight="1">
      <c r="C1847" s="647" t="s">
        <v>1136</v>
      </c>
      <c r="D1847" s="647" t="s">
        <v>46</v>
      </c>
      <c r="E1847" s="726" t="s">
        <v>35</v>
      </c>
      <c r="F1847" s="313">
        <v>8</v>
      </c>
      <c r="G1847" s="39"/>
      <c r="H1847" s="39"/>
      <c r="I1847" s="40"/>
      <c r="M1847" s="311"/>
      <c r="N1847" s="311"/>
      <c r="O1847" s="312"/>
      <c r="P1847" s="313"/>
    </row>
    <row r="1848" spans="3:16" ht="13.5" customHeight="1" thickBot="1">
      <c r="C1848" s="649" t="s">
        <v>1601</v>
      </c>
      <c r="D1848" s="649" t="s">
        <v>39</v>
      </c>
      <c r="E1848" s="729" t="s">
        <v>40</v>
      </c>
      <c r="F1848" s="313">
        <v>8</v>
      </c>
      <c r="G1848" s="39"/>
      <c r="H1848" s="39"/>
      <c r="I1848" s="40"/>
      <c r="M1848" s="311"/>
      <c r="N1848" s="311"/>
      <c r="O1848" s="312"/>
      <c r="P1848" s="313"/>
    </row>
    <row r="1849" spans="3:16" ht="13.5" customHeight="1">
      <c r="C1849" s="513" t="s">
        <v>1602</v>
      </c>
      <c r="D1849" s="513" t="s">
        <v>1675</v>
      </c>
      <c r="E1849" s="558" t="s">
        <v>35</v>
      </c>
      <c r="F1849" s="313">
        <v>9</v>
      </c>
      <c r="G1849" s="39"/>
      <c r="H1849" s="39"/>
      <c r="I1849" s="40"/>
      <c r="M1849" s="311"/>
      <c r="N1849" s="311"/>
      <c r="O1849" s="312"/>
      <c r="P1849" s="313"/>
    </row>
    <row r="1850" spans="3:16" ht="13.5" customHeight="1">
      <c r="C1850" s="514" t="s">
        <v>1603</v>
      </c>
      <c r="D1850" s="514" t="s">
        <v>1675</v>
      </c>
      <c r="E1850" s="559" t="s">
        <v>35</v>
      </c>
      <c r="F1850" s="313">
        <v>9</v>
      </c>
      <c r="G1850" s="39"/>
      <c r="H1850" s="39"/>
      <c r="I1850" s="40"/>
      <c r="M1850" s="311"/>
      <c r="N1850" s="311"/>
      <c r="O1850" s="312"/>
      <c r="P1850" s="313"/>
    </row>
    <row r="1851" spans="3:16" ht="13.5" customHeight="1">
      <c r="C1851" s="514" t="s">
        <v>1604</v>
      </c>
      <c r="D1851" s="514" t="s">
        <v>1675</v>
      </c>
      <c r="E1851" s="559" t="s">
        <v>40</v>
      </c>
      <c r="F1851" s="313">
        <v>9</v>
      </c>
      <c r="G1851" s="39"/>
      <c r="H1851" s="39"/>
      <c r="I1851" s="40"/>
      <c r="M1851" s="311"/>
      <c r="N1851" s="311"/>
      <c r="O1851" s="312"/>
      <c r="P1851" s="313"/>
    </row>
    <row r="1852" spans="3:16" ht="13.5" customHeight="1">
      <c r="C1852" s="514" t="s">
        <v>1605</v>
      </c>
      <c r="D1852" s="514" t="s">
        <v>1675</v>
      </c>
      <c r="E1852" s="559" t="s">
        <v>35</v>
      </c>
      <c r="F1852" s="313">
        <v>9</v>
      </c>
      <c r="G1852" s="39"/>
      <c r="H1852" s="39"/>
      <c r="I1852" s="40"/>
      <c r="M1852" s="311"/>
      <c r="N1852" s="311"/>
      <c r="O1852" s="312"/>
      <c r="P1852" s="313"/>
    </row>
    <row r="1853" spans="3:16" ht="13.5" customHeight="1">
      <c r="C1853" s="514" t="s">
        <v>1606</v>
      </c>
      <c r="D1853" s="514" t="s">
        <v>1675</v>
      </c>
      <c r="E1853" s="559" t="s">
        <v>35</v>
      </c>
      <c r="F1853" s="313">
        <v>9</v>
      </c>
      <c r="G1853" s="39"/>
      <c r="H1853" s="39"/>
      <c r="I1853" s="40"/>
      <c r="M1853" s="311"/>
      <c r="N1853" s="311"/>
      <c r="O1853" s="312"/>
      <c r="P1853" s="313"/>
    </row>
    <row r="1854" spans="3:16" ht="13.5" customHeight="1">
      <c r="C1854" s="514" t="s">
        <v>1607</v>
      </c>
      <c r="D1854" s="514" t="s">
        <v>1675</v>
      </c>
      <c r="E1854" s="559" t="s">
        <v>40</v>
      </c>
      <c r="F1854" s="313">
        <v>9</v>
      </c>
      <c r="G1854" s="39"/>
      <c r="H1854" s="39"/>
      <c r="I1854" s="40"/>
      <c r="M1854" s="311"/>
      <c r="N1854" s="311"/>
      <c r="O1854" s="312"/>
      <c r="P1854" s="313"/>
    </row>
    <row r="1855" spans="3:16" ht="13.5" customHeight="1">
      <c r="C1855" s="514" t="s">
        <v>1608</v>
      </c>
      <c r="D1855" s="514" t="s">
        <v>1675</v>
      </c>
      <c r="E1855" s="559" t="s">
        <v>35</v>
      </c>
      <c r="F1855" s="313">
        <v>9</v>
      </c>
      <c r="G1855" s="39"/>
      <c r="H1855" s="39"/>
      <c r="I1855" s="40"/>
      <c r="M1855" s="311"/>
      <c r="N1855" s="311"/>
      <c r="O1855" s="312"/>
      <c r="P1855" s="313"/>
    </row>
    <row r="1856" spans="3:16" ht="13.5" customHeight="1">
      <c r="C1856" s="514" t="s">
        <v>1609</v>
      </c>
      <c r="D1856" s="514" t="s">
        <v>1675</v>
      </c>
      <c r="E1856" s="559" t="s">
        <v>35</v>
      </c>
      <c r="F1856" s="313">
        <v>9</v>
      </c>
      <c r="G1856" s="39"/>
      <c r="H1856" s="39"/>
      <c r="I1856" s="40"/>
      <c r="M1856" s="311"/>
      <c r="N1856" s="311"/>
      <c r="O1856" s="312"/>
      <c r="P1856" s="313"/>
    </row>
    <row r="1857" spans="3:16" ht="13.5" customHeight="1">
      <c r="C1857" s="514" t="s">
        <v>1610</v>
      </c>
      <c r="D1857" s="514" t="s">
        <v>1675</v>
      </c>
      <c r="E1857" s="559" t="s">
        <v>40</v>
      </c>
      <c r="F1857" s="313">
        <v>9</v>
      </c>
      <c r="G1857" s="39"/>
      <c r="H1857" s="39"/>
      <c r="I1857" s="40"/>
      <c r="M1857" s="311"/>
      <c r="N1857" s="311"/>
      <c r="O1857" s="312"/>
      <c r="P1857" s="313"/>
    </row>
    <row r="1858" spans="3:16" ht="13.5" customHeight="1">
      <c r="C1858" s="514" t="s">
        <v>1611</v>
      </c>
      <c r="D1858" s="514" t="s">
        <v>1675</v>
      </c>
      <c r="E1858" s="559" t="s">
        <v>35</v>
      </c>
      <c r="F1858" s="313">
        <v>9</v>
      </c>
      <c r="G1858" s="39"/>
      <c r="H1858" s="39"/>
      <c r="I1858" s="40"/>
      <c r="M1858" s="311"/>
      <c r="N1858" s="311"/>
      <c r="O1858" s="312"/>
      <c r="P1858" s="313"/>
    </row>
    <row r="1859" spans="3:16" ht="13.5" customHeight="1">
      <c r="C1859" s="514" t="s">
        <v>1612</v>
      </c>
      <c r="D1859" s="514" t="s">
        <v>1675</v>
      </c>
      <c r="E1859" s="559" t="s">
        <v>35</v>
      </c>
      <c r="F1859" s="313">
        <v>9</v>
      </c>
      <c r="G1859" s="39"/>
      <c r="H1859" s="39"/>
      <c r="I1859" s="40"/>
      <c r="M1859" s="311"/>
      <c r="N1859" s="311"/>
      <c r="O1859" s="312"/>
      <c r="P1859" s="313"/>
    </row>
    <row r="1860" spans="3:16" ht="13.5" customHeight="1">
      <c r="C1860" s="514" t="s">
        <v>1613</v>
      </c>
      <c r="D1860" s="514" t="s">
        <v>1675</v>
      </c>
      <c r="E1860" s="559" t="s">
        <v>40</v>
      </c>
      <c r="F1860" s="313">
        <v>9</v>
      </c>
      <c r="G1860" s="39"/>
      <c r="H1860" s="39"/>
      <c r="I1860" s="40"/>
      <c r="M1860" s="311"/>
      <c r="N1860" s="311"/>
      <c r="O1860" s="312"/>
      <c r="P1860" s="313"/>
    </row>
    <row r="1861" spans="3:16" ht="13.5" customHeight="1">
      <c r="C1861" s="514" t="s">
        <v>1614</v>
      </c>
      <c r="D1861" s="514" t="s">
        <v>1675</v>
      </c>
      <c r="E1861" s="559" t="s">
        <v>40</v>
      </c>
      <c r="F1861" s="313">
        <v>9</v>
      </c>
      <c r="G1861" s="39"/>
      <c r="H1861" s="39"/>
      <c r="I1861" s="40"/>
      <c r="M1861" s="311"/>
      <c r="N1861" s="311"/>
      <c r="O1861" s="312"/>
      <c r="P1861" s="313"/>
    </row>
    <row r="1862" spans="3:16" ht="13.5" customHeight="1">
      <c r="C1862" s="514" t="s">
        <v>1615</v>
      </c>
      <c r="D1862" s="514" t="s">
        <v>1675</v>
      </c>
      <c r="E1862" s="559" t="s">
        <v>1212</v>
      </c>
      <c r="F1862" s="313">
        <v>9</v>
      </c>
      <c r="G1862" s="39"/>
      <c r="H1862" s="39"/>
      <c r="I1862" s="40"/>
      <c r="M1862" s="311"/>
      <c r="N1862" s="311"/>
      <c r="O1862" s="312"/>
      <c r="P1862" s="313"/>
    </row>
    <row r="1863" spans="3:16" ht="13.5" customHeight="1">
      <c r="C1863" s="514" t="s">
        <v>1616</v>
      </c>
      <c r="D1863" s="514" t="s">
        <v>1675</v>
      </c>
      <c r="E1863" s="559" t="s">
        <v>35</v>
      </c>
      <c r="F1863" s="313">
        <v>9</v>
      </c>
      <c r="G1863" s="39"/>
      <c r="H1863" s="39"/>
      <c r="I1863" s="40"/>
      <c r="M1863" s="311"/>
      <c r="N1863" s="311"/>
      <c r="O1863" s="312"/>
      <c r="P1863" s="313"/>
    </row>
    <row r="1864" spans="3:16" ht="13.5" customHeight="1">
      <c r="C1864" s="514" t="s">
        <v>1617</v>
      </c>
      <c r="D1864" s="514" t="s">
        <v>1675</v>
      </c>
      <c r="E1864" s="559" t="s">
        <v>40</v>
      </c>
      <c r="F1864" s="313">
        <v>9</v>
      </c>
      <c r="G1864" s="39"/>
      <c r="H1864" s="39"/>
      <c r="I1864" s="40"/>
      <c r="M1864" s="311"/>
      <c r="N1864" s="311"/>
      <c r="O1864" s="312"/>
      <c r="P1864" s="313"/>
    </row>
    <row r="1865" spans="3:16" ht="13.5" customHeight="1">
      <c r="C1865" s="514" t="s">
        <v>1618</v>
      </c>
      <c r="D1865" s="514" t="s">
        <v>1675</v>
      </c>
      <c r="E1865" s="559" t="s">
        <v>35</v>
      </c>
      <c r="F1865" s="313">
        <v>9</v>
      </c>
      <c r="G1865" s="39"/>
      <c r="H1865" s="39"/>
      <c r="I1865" s="40"/>
      <c r="M1865" s="311"/>
      <c r="N1865" s="311"/>
      <c r="O1865" s="312"/>
      <c r="P1865" s="313"/>
    </row>
    <row r="1866" spans="3:16" ht="13.5" customHeight="1">
      <c r="C1866" s="515" t="s">
        <v>1619</v>
      </c>
      <c r="D1866" s="515" t="s">
        <v>1676</v>
      </c>
      <c r="E1866" s="560" t="s">
        <v>35</v>
      </c>
      <c r="F1866" s="313">
        <v>9</v>
      </c>
      <c r="G1866" s="39"/>
      <c r="H1866" s="39"/>
      <c r="I1866" s="40"/>
      <c r="M1866" s="311"/>
      <c r="N1866" s="311"/>
      <c r="O1866" s="312"/>
      <c r="P1866" s="313"/>
    </row>
    <row r="1867" spans="3:16" ht="13.5" customHeight="1">
      <c r="C1867" s="515" t="s">
        <v>1620</v>
      </c>
      <c r="D1867" s="515" t="s">
        <v>1676</v>
      </c>
      <c r="E1867" s="560" t="s">
        <v>35</v>
      </c>
      <c r="F1867" s="313">
        <v>9</v>
      </c>
      <c r="G1867" s="39"/>
      <c r="H1867" s="39"/>
      <c r="I1867" s="40"/>
      <c r="M1867" s="311"/>
      <c r="N1867" s="311"/>
      <c r="O1867" s="312"/>
      <c r="P1867" s="313"/>
    </row>
    <row r="1868" spans="3:16" ht="13.5" customHeight="1">
      <c r="C1868" s="515" t="s">
        <v>1621</v>
      </c>
      <c r="D1868" s="515" t="s">
        <v>1676</v>
      </c>
      <c r="E1868" s="560" t="s">
        <v>35</v>
      </c>
      <c r="F1868" s="313">
        <v>9</v>
      </c>
      <c r="G1868" s="39"/>
      <c r="H1868" s="39"/>
      <c r="I1868" s="40"/>
      <c r="M1868" s="311"/>
      <c r="N1868" s="311"/>
      <c r="O1868" s="312"/>
      <c r="P1868" s="313"/>
    </row>
    <row r="1869" spans="3:16" ht="13.5" customHeight="1">
      <c r="C1869" s="514" t="s">
        <v>1622</v>
      </c>
      <c r="D1869" s="514" t="s">
        <v>1677</v>
      </c>
      <c r="E1869" s="559" t="s">
        <v>35</v>
      </c>
      <c r="F1869" s="313">
        <v>9</v>
      </c>
      <c r="G1869" s="39"/>
      <c r="H1869" s="39"/>
      <c r="I1869" s="40"/>
      <c r="M1869" s="311"/>
      <c r="N1869" s="311"/>
      <c r="O1869" s="312"/>
      <c r="P1869" s="313"/>
    </row>
    <row r="1870" spans="3:16" ht="13.5" customHeight="1">
      <c r="C1870" s="514" t="s">
        <v>1623</v>
      </c>
      <c r="D1870" s="514" t="s">
        <v>1677</v>
      </c>
      <c r="E1870" s="559" t="s">
        <v>40</v>
      </c>
      <c r="F1870" s="313">
        <v>9</v>
      </c>
      <c r="G1870" s="39"/>
      <c r="H1870" s="39"/>
      <c r="I1870" s="40"/>
      <c r="M1870" s="311"/>
      <c r="N1870" s="311"/>
      <c r="O1870" s="312"/>
      <c r="P1870" s="313"/>
    </row>
    <row r="1871" spans="3:16" ht="13.5" customHeight="1">
      <c r="C1871" s="514" t="s">
        <v>1624</v>
      </c>
      <c r="D1871" s="514" t="s">
        <v>1677</v>
      </c>
      <c r="E1871" s="559" t="s">
        <v>40</v>
      </c>
      <c r="F1871" s="313">
        <v>9</v>
      </c>
      <c r="G1871" s="39"/>
      <c r="H1871" s="39"/>
      <c r="I1871" s="40"/>
      <c r="M1871" s="311"/>
      <c r="N1871" s="311"/>
      <c r="O1871" s="312"/>
      <c r="P1871" s="313"/>
    </row>
    <row r="1872" spans="3:16" ht="13.5" customHeight="1">
      <c r="C1872" s="514" t="s">
        <v>1625</v>
      </c>
      <c r="D1872" s="514" t="s">
        <v>1677</v>
      </c>
      <c r="E1872" s="559" t="s">
        <v>40</v>
      </c>
      <c r="F1872" s="313">
        <v>9</v>
      </c>
      <c r="G1872" s="39"/>
      <c r="H1872" s="39"/>
      <c r="I1872" s="40"/>
      <c r="M1872" s="311"/>
      <c r="N1872" s="311"/>
      <c r="O1872" s="312"/>
      <c r="P1872" s="313"/>
    </row>
    <row r="1873" spans="3:16" ht="13.5" customHeight="1">
      <c r="C1873" s="514" t="s">
        <v>1626</v>
      </c>
      <c r="D1873" s="514" t="s">
        <v>1677</v>
      </c>
      <c r="E1873" s="559" t="s">
        <v>35</v>
      </c>
      <c r="F1873" s="313">
        <v>9</v>
      </c>
      <c r="G1873" s="39"/>
      <c r="H1873" s="39"/>
      <c r="I1873" s="40"/>
      <c r="M1873" s="311"/>
      <c r="N1873" s="311"/>
      <c r="O1873" s="312"/>
      <c r="P1873" s="313"/>
    </row>
    <row r="1874" spans="3:16" ht="13.5" customHeight="1">
      <c r="C1874" s="514" t="s">
        <v>1627</v>
      </c>
      <c r="D1874" s="514" t="s">
        <v>1677</v>
      </c>
      <c r="E1874" s="559" t="s">
        <v>40</v>
      </c>
      <c r="F1874" s="313">
        <v>9</v>
      </c>
      <c r="G1874" s="39"/>
      <c r="H1874" s="39"/>
      <c r="I1874" s="40"/>
      <c r="M1874" s="311"/>
      <c r="N1874" s="311"/>
      <c r="O1874" s="312"/>
      <c r="P1874" s="313"/>
    </row>
    <row r="1875" spans="3:16" ht="13.5" customHeight="1">
      <c r="C1875" s="514" t="s">
        <v>1628</v>
      </c>
      <c r="D1875" s="514" t="s">
        <v>1677</v>
      </c>
      <c r="E1875" s="559" t="s">
        <v>40</v>
      </c>
      <c r="F1875" s="313">
        <v>9</v>
      </c>
      <c r="G1875" s="39"/>
      <c r="H1875" s="39"/>
      <c r="I1875" s="40"/>
      <c r="M1875" s="311"/>
      <c r="N1875" s="311"/>
      <c r="O1875" s="312"/>
      <c r="P1875" s="313"/>
    </row>
    <row r="1876" spans="3:16" ht="13.5" customHeight="1">
      <c r="C1876" s="515" t="s">
        <v>1629</v>
      </c>
      <c r="D1876" s="515" t="s">
        <v>1678</v>
      </c>
      <c r="E1876" s="560" t="s">
        <v>35</v>
      </c>
      <c r="F1876" s="313">
        <v>9</v>
      </c>
      <c r="G1876" s="39"/>
      <c r="H1876" s="39"/>
      <c r="I1876" s="40"/>
      <c r="M1876" s="311"/>
      <c r="N1876" s="311"/>
      <c r="O1876" s="312"/>
      <c r="P1876" s="313"/>
    </row>
    <row r="1877" spans="3:16" ht="13.5" customHeight="1">
      <c r="C1877" s="515" t="s">
        <v>1630</v>
      </c>
      <c r="D1877" s="515" t="s">
        <v>1678</v>
      </c>
      <c r="E1877" s="560" t="s">
        <v>35</v>
      </c>
      <c r="F1877" s="313">
        <v>9</v>
      </c>
      <c r="G1877" s="39"/>
      <c r="H1877" s="39"/>
      <c r="I1877" s="40"/>
      <c r="M1877" s="311"/>
      <c r="N1877" s="311"/>
      <c r="O1877" s="312"/>
      <c r="P1877" s="313"/>
    </row>
    <row r="1878" spans="3:16" ht="13.5" customHeight="1">
      <c r="C1878" s="515" t="s">
        <v>1631</v>
      </c>
      <c r="D1878" s="515" t="s">
        <v>1678</v>
      </c>
      <c r="E1878" s="560" t="s">
        <v>1212</v>
      </c>
      <c r="F1878" s="313">
        <v>9</v>
      </c>
      <c r="G1878" s="39"/>
      <c r="H1878" s="39"/>
      <c r="I1878" s="40"/>
      <c r="M1878" s="311"/>
      <c r="N1878" s="311"/>
      <c r="O1878" s="312"/>
      <c r="P1878" s="313"/>
    </row>
    <row r="1879" spans="3:16" ht="13.5" customHeight="1">
      <c r="C1879" s="515" t="s">
        <v>1632</v>
      </c>
      <c r="D1879" s="515" t="s">
        <v>1678</v>
      </c>
      <c r="E1879" s="560" t="s">
        <v>35</v>
      </c>
      <c r="F1879" s="313">
        <v>9</v>
      </c>
      <c r="G1879" s="39"/>
      <c r="H1879" s="39"/>
      <c r="I1879" s="40"/>
      <c r="M1879" s="311"/>
      <c r="N1879" s="311"/>
      <c r="O1879" s="312"/>
      <c r="P1879" s="313"/>
    </row>
    <row r="1880" spans="3:16" ht="13.5" customHeight="1">
      <c r="C1880" s="515" t="s">
        <v>1633</v>
      </c>
      <c r="D1880" s="515" t="s">
        <v>1678</v>
      </c>
      <c r="E1880" s="560" t="s">
        <v>35</v>
      </c>
      <c r="F1880" s="313">
        <v>9</v>
      </c>
      <c r="G1880" s="39"/>
      <c r="H1880" s="39"/>
      <c r="I1880" s="40"/>
      <c r="M1880" s="311"/>
      <c r="N1880" s="311"/>
      <c r="O1880" s="312"/>
      <c r="P1880" s="313"/>
    </row>
    <row r="1881" spans="3:16" ht="13.5" customHeight="1">
      <c r="C1881" s="515" t="s">
        <v>1634</v>
      </c>
      <c r="D1881" s="515" t="s">
        <v>1678</v>
      </c>
      <c r="E1881" s="560" t="s">
        <v>40</v>
      </c>
      <c r="F1881" s="313">
        <v>9</v>
      </c>
      <c r="G1881" s="39"/>
      <c r="H1881" s="39"/>
      <c r="I1881" s="40"/>
      <c r="M1881" s="311"/>
      <c r="N1881" s="311"/>
      <c r="O1881" s="312"/>
      <c r="P1881" s="313"/>
    </row>
    <row r="1882" spans="3:16" ht="13.5" customHeight="1">
      <c r="C1882" s="515" t="s">
        <v>1635</v>
      </c>
      <c r="D1882" s="515" t="s">
        <v>1678</v>
      </c>
      <c r="E1882" s="560" t="s">
        <v>35</v>
      </c>
      <c r="F1882" s="313">
        <v>9</v>
      </c>
      <c r="G1882" s="39"/>
      <c r="H1882" s="39"/>
      <c r="I1882" s="40"/>
      <c r="M1882" s="311"/>
      <c r="N1882" s="311"/>
      <c r="O1882" s="312"/>
      <c r="P1882" s="313"/>
    </row>
    <row r="1883" spans="3:16" ht="13.5" customHeight="1">
      <c r="C1883" s="515" t="s">
        <v>1636</v>
      </c>
      <c r="D1883" s="515" t="s">
        <v>1678</v>
      </c>
      <c r="E1883" s="560" t="s">
        <v>35</v>
      </c>
      <c r="F1883" s="313">
        <v>9</v>
      </c>
      <c r="G1883" s="39"/>
      <c r="H1883" s="39"/>
      <c r="I1883" s="40"/>
      <c r="M1883" s="311"/>
      <c r="N1883" s="311"/>
      <c r="O1883" s="312"/>
      <c r="P1883" s="313"/>
    </row>
    <row r="1884" spans="3:16" ht="13.5" customHeight="1">
      <c r="C1884" s="515" t="s">
        <v>1637</v>
      </c>
      <c r="D1884" s="515" t="s">
        <v>1678</v>
      </c>
      <c r="E1884" s="560" t="s">
        <v>35</v>
      </c>
      <c r="F1884" s="313">
        <v>9</v>
      </c>
      <c r="G1884" s="39"/>
      <c r="H1884" s="39"/>
      <c r="I1884" s="40"/>
      <c r="M1884" s="311"/>
      <c r="N1884" s="311"/>
      <c r="O1884" s="312"/>
      <c r="P1884" s="313"/>
    </row>
    <row r="1885" spans="3:16" ht="13.5" customHeight="1">
      <c r="C1885" s="515" t="s">
        <v>1638</v>
      </c>
      <c r="D1885" s="515" t="s">
        <v>1678</v>
      </c>
      <c r="E1885" s="560" t="s">
        <v>1212</v>
      </c>
      <c r="F1885" s="313">
        <v>9</v>
      </c>
      <c r="G1885" s="39"/>
      <c r="H1885" s="39"/>
      <c r="I1885" s="40"/>
      <c r="M1885" s="311"/>
      <c r="N1885" s="311"/>
      <c r="O1885" s="312"/>
      <c r="P1885" s="313"/>
    </row>
    <row r="1886" spans="3:16" ht="13.5" customHeight="1">
      <c r="C1886" s="514" t="s">
        <v>1639</v>
      </c>
      <c r="D1886" s="514" t="s">
        <v>1679</v>
      </c>
      <c r="E1886" s="559" t="s">
        <v>35</v>
      </c>
      <c r="F1886" s="313">
        <v>9</v>
      </c>
      <c r="G1886" s="39"/>
      <c r="H1886" s="39"/>
      <c r="I1886" s="40"/>
      <c r="M1886" s="311"/>
      <c r="N1886" s="311"/>
      <c r="O1886" s="312"/>
      <c r="P1886" s="313"/>
    </row>
    <row r="1887" spans="3:16" ht="13.5" customHeight="1">
      <c r="C1887" s="514" t="s">
        <v>1640</v>
      </c>
      <c r="D1887" s="514" t="s">
        <v>1679</v>
      </c>
      <c r="E1887" s="559" t="s">
        <v>35</v>
      </c>
      <c r="F1887" s="313">
        <v>9</v>
      </c>
      <c r="G1887" s="39"/>
      <c r="H1887" s="39"/>
      <c r="I1887" s="40"/>
      <c r="M1887" s="311"/>
      <c r="N1887" s="311"/>
      <c r="O1887" s="312"/>
      <c r="P1887" s="313"/>
    </row>
    <row r="1888" spans="3:16" ht="13.5" customHeight="1">
      <c r="C1888" s="514" t="s">
        <v>1641</v>
      </c>
      <c r="D1888" s="514" t="s">
        <v>1679</v>
      </c>
      <c r="E1888" s="559" t="s">
        <v>40</v>
      </c>
      <c r="F1888" s="313">
        <v>9</v>
      </c>
      <c r="G1888" s="39"/>
      <c r="H1888" s="39"/>
      <c r="I1888" s="40"/>
      <c r="M1888" s="311"/>
      <c r="N1888" s="311"/>
      <c r="O1888" s="312"/>
      <c r="P1888" s="313"/>
    </row>
    <row r="1889" spans="3:16" ht="13.5" customHeight="1">
      <c r="C1889" s="514" t="s">
        <v>1642</v>
      </c>
      <c r="D1889" s="514" t="s">
        <v>1679</v>
      </c>
      <c r="E1889" s="559" t="s">
        <v>40</v>
      </c>
      <c r="F1889" s="313">
        <v>9</v>
      </c>
      <c r="G1889" s="39"/>
      <c r="H1889" s="39"/>
      <c r="I1889" s="40"/>
      <c r="M1889" s="311"/>
      <c r="N1889" s="311"/>
      <c r="O1889" s="312"/>
      <c r="P1889" s="313"/>
    </row>
    <row r="1890" spans="3:16" ht="13.5" customHeight="1">
      <c r="C1890" s="650" t="s">
        <v>1643</v>
      </c>
      <c r="D1890" s="650" t="s">
        <v>1680</v>
      </c>
      <c r="E1890" s="730" t="s">
        <v>40</v>
      </c>
      <c r="F1890" s="313">
        <v>9</v>
      </c>
      <c r="G1890" s="39"/>
      <c r="H1890" s="39"/>
      <c r="I1890" s="40"/>
      <c r="M1890" s="311"/>
      <c r="N1890" s="311"/>
      <c r="O1890" s="312"/>
      <c r="P1890" s="313"/>
    </row>
    <row r="1891" spans="3:16" ht="13.5" customHeight="1">
      <c r="C1891" s="650" t="s">
        <v>1644</v>
      </c>
      <c r="D1891" s="650" t="s">
        <v>1680</v>
      </c>
      <c r="E1891" s="730" t="s">
        <v>35</v>
      </c>
      <c r="F1891" s="313">
        <v>9</v>
      </c>
      <c r="G1891" s="39"/>
      <c r="H1891" s="39"/>
      <c r="I1891" s="40"/>
      <c r="M1891" s="311"/>
      <c r="N1891" s="311"/>
      <c r="O1891" s="312"/>
      <c r="P1891" s="313"/>
    </row>
    <row r="1892" spans="3:16" ht="13.5" customHeight="1">
      <c r="C1892" s="650" t="s">
        <v>1645</v>
      </c>
      <c r="D1892" s="650" t="s">
        <v>1680</v>
      </c>
      <c r="E1892" s="730" t="s">
        <v>40</v>
      </c>
      <c r="F1892" s="313">
        <v>9</v>
      </c>
      <c r="G1892" s="39"/>
      <c r="H1892" s="39"/>
      <c r="I1892" s="40"/>
      <c r="M1892" s="311"/>
      <c r="N1892" s="311"/>
      <c r="O1892" s="312"/>
      <c r="P1892" s="313"/>
    </row>
    <row r="1893" spans="3:16" ht="13.5" customHeight="1">
      <c r="C1893" s="650" t="s">
        <v>1646</v>
      </c>
      <c r="D1893" s="650" t="s">
        <v>1680</v>
      </c>
      <c r="E1893" s="730" t="s">
        <v>35</v>
      </c>
      <c r="F1893" s="313">
        <v>9</v>
      </c>
      <c r="G1893" s="39"/>
      <c r="H1893" s="39"/>
      <c r="I1893" s="40"/>
      <c r="M1893" s="311"/>
      <c r="N1893" s="311"/>
      <c r="O1893" s="312"/>
      <c r="P1893" s="313"/>
    </row>
    <row r="1894" spans="3:16" ht="13.5" customHeight="1">
      <c r="C1894" s="650" t="s">
        <v>1647</v>
      </c>
      <c r="D1894" s="650" t="s">
        <v>1680</v>
      </c>
      <c r="E1894" s="731" t="s">
        <v>35</v>
      </c>
      <c r="F1894" s="313">
        <v>9</v>
      </c>
      <c r="G1894" s="39"/>
      <c r="H1894" s="39"/>
      <c r="I1894" s="40"/>
      <c r="M1894" s="311"/>
      <c r="N1894" s="311"/>
      <c r="O1894" s="312"/>
      <c r="P1894" s="313"/>
    </row>
    <row r="1895" spans="3:16" ht="13.5" customHeight="1">
      <c r="C1895" s="650" t="s">
        <v>1648</v>
      </c>
      <c r="D1895" s="650" t="s">
        <v>1680</v>
      </c>
      <c r="E1895" s="731" t="s">
        <v>35</v>
      </c>
      <c r="F1895" s="313">
        <v>9</v>
      </c>
      <c r="G1895" s="39"/>
      <c r="H1895" s="39"/>
      <c r="I1895" s="40"/>
      <c r="M1895" s="311"/>
      <c r="N1895" s="311"/>
      <c r="O1895" s="312"/>
      <c r="P1895" s="313"/>
    </row>
    <row r="1896" spans="3:16" ht="13.5" customHeight="1">
      <c r="C1896" s="650" t="s">
        <v>1649</v>
      </c>
      <c r="D1896" s="650" t="s">
        <v>1680</v>
      </c>
      <c r="E1896" s="731" t="s">
        <v>40</v>
      </c>
      <c r="F1896" s="313">
        <v>9</v>
      </c>
      <c r="G1896" s="39"/>
      <c r="H1896" s="39"/>
      <c r="I1896" s="40"/>
      <c r="M1896" s="311"/>
      <c r="N1896" s="311"/>
      <c r="O1896" s="312"/>
      <c r="P1896" s="313"/>
    </row>
    <row r="1897" spans="3:16" ht="13.5" customHeight="1">
      <c r="C1897" s="650" t="s">
        <v>1650</v>
      </c>
      <c r="D1897" s="650" t="s">
        <v>1680</v>
      </c>
      <c r="E1897" s="731" t="s">
        <v>35</v>
      </c>
      <c r="F1897" s="313">
        <v>9</v>
      </c>
      <c r="G1897" s="39"/>
      <c r="H1897" s="39"/>
      <c r="I1897" s="40"/>
      <c r="M1897" s="311"/>
      <c r="N1897" s="311"/>
      <c r="O1897" s="312"/>
      <c r="P1897" s="313"/>
    </row>
    <row r="1898" spans="3:16" ht="13.5" customHeight="1">
      <c r="C1898" s="650" t="s">
        <v>1651</v>
      </c>
      <c r="D1898" s="650" t="s">
        <v>1680</v>
      </c>
      <c r="E1898" s="731" t="s">
        <v>35</v>
      </c>
      <c r="F1898" s="313">
        <v>9</v>
      </c>
      <c r="G1898" s="39"/>
      <c r="H1898" s="39"/>
      <c r="I1898" s="40"/>
      <c r="M1898" s="311"/>
      <c r="N1898" s="311"/>
      <c r="O1898" s="312"/>
      <c r="P1898" s="313"/>
    </row>
    <row r="1899" spans="3:16" ht="13.5" customHeight="1">
      <c r="C1899" s="650" t="s">
        <v>1652</v>
      </c>
      <c r="D1899" s="650" t="s">
        <v>1680</v>
      </c>
      <c r="E1899" s="731" t="s">
        <v>35</v>
      </c>
      <c r="F1899" s="313">
        <v>9</v>
      </c>
      <c r="G1899" s="39"/>
      <c r="H1899" s="39"/>
      <c r="I1899" s="40"/>
      <c r="M1899" s="311"/>
      <c r="N1899" s="311"/>
      <c r="O1899" s="312"/>
      <c r="P1899" s="313"/>
    </row>
    <row r="1900" spans="3:16" ht="13.5" customHeight="1">
      <c r="C1900" s="650" t="s">
        <v>1653</v>
      </c>
      <c r="D1900" s="650" t="s">
        <v>1680</v>
      </c>
      <c r="E1900" s="731" t="s">
        <v>40</v>
      </c>
      <c r="F1900" s="313">
        <v>9</v>
      </c>
      <c r="G1900" s="39"/>
      <c r="H1900" s="39"/>
      <c r="I1900" s="40"/>
      <c r="M1900" s="311"/>
      <c r="N1900" s="311"/>
      <c r="O1900" s="312"/>
      <c r="P1900" s="313"/>
    </row>
    <row r="1901" spans="3:16" ht="13.5" customHeight="1">
      <c r="C1901" s="650" t="s">
        <v>1654</v>
      </c>
      <c r="D1901" s="650" t="s">
        <v>1680</v>
      </c>
      <c r="E1901" s="731" t="s">
        <v>40</v>
      </c>
      <c r="F1901" s="313">
        <v>9</v>
      </c>
      <c r="G1901" s="39"/>
      <c r="H1901" s="39"/>
      <c r="I1901" s="40"/>
      <c r="M1901" s="311"/>
      <c r="N1901" s="311"/>
      <c r="O1901" s="312"/>
      <c r="P1901" s="313"/>
    </row>
    <row r="1902" spans="3:16" ht="13.5" customHeight="1">
      <c r="C1902" s="650" t="s">
        <v>1655</v>
      </c>
      <c r="D1902" s="650" t="s">
        <v>1680</v>
      </c>
      <c r="E1902" s="731" t="s">
        <v>35</v>
      </c>
      <c r="F1902" s="313">
        <v>9</v>
      </c>
      <c r="G1902" s="39"/>
      <c r="H1902" s="39"/>
      <c r="I1902" s="40"/>
      <c r="M1902" s="311"/>
      <c r="N1902" s="311"/>
      <c r="O1902" s="312"/>
      <c r="P1902" s="313"/>
    </row>
    <row r="1903" spans="3:16" ht="13.5" customHeight="1">
      <c r="C1903" s="650" t="s">
        <v>1656</v>
      </c>
      <c r="D1903" s="650" t="s">
        <v>1680</v>
      </c>
      <c r="E1903" s="731" t="s">
        <v>40</v>
      </c>
      <c r="F1903" s="313">
        <v>9</v>
      </c>
      <c r="G1903" s="39"/>
      <c r="H1903" s="39"/>
      <c r="I1903" s="40"/>
      <c r="M1903" s="311"/>
      <c r="N1903" s="311"/>
      <c r="O1903" s="312"/>
      <c r="P1903" s="313"/>
    </row>
    <row r="1904" spans="3:16" ht="13.5" customHeight="1">
      <c r="C1904" s="650" t="s">
        <v>1657</v>
      </c>
      <c r="D1904" s="650" t="s">
        <v>1680</v>
      </c>
      <c r="E1904" s="731" t="s">
        <v>35</v>
      </c>
      <c r="F1904" s="313">
        <v>9</v>
      </c>
      <c r="G1904" s="39"/>
      <c r="H1904" s="39"/>
      <c r="I1904" s="40"/>
      <c r="M1904" s="311"/>
      <c r="N1904" s="311"/>
      <c r="O1904" s="312"/>
      <c r="P1904" s="313"/>
    </row>
    <row r="1905" spans="3:16" ht="13.5" customHeight="1">
      <c r="C1905" s="650" t="s">
        <v>1658</v>
      </c>
      <c r="D1905" s="650" t="s">
        <v>1680</v>
      </c>
      <c r="E1905" s="731" t="s">
        <v>40</v>
      </c>
      <c r="F1905" s="313">
        <v>9</v>
      </c>
      <c r="G1905" s="39"/>
      <c r="H1905" s="39"/>
      <c r="I1905" s="40"/>
      <c r="M1905" s="311"/>
      <c r="N1905" s="311"/>
      <c r="O1905" s="312"/>
      <c r="P1905" s="313"/>
    </row>
    <row r="1906" spans="3:16" ht="13.5" customHeight="1" thickBot="1">
      <c r="C1906" s="651" t="s">
        <v>1659</v>
      </c>
      <c r="D1906" s="651" t="s">
        <v>1680</v>
      </c>
      <c r="E1906" s="732" t="s">
        <v>35</v>
      </c>
      <c r="F1906" s="313">
        <v>9</v>
      </c>
      <c r="G1906" s="39"/>
      <c r="H1906" s="39"/>
      <c r="I1906" s="40"/>
      <c r="M1906" s="311"/>
      <c r="N1906" s="311"/>
      <c r="O1906" s="312"/>
      <c r="P1906" s="313"/>
    </row>
    <row r="1907" spans="3:16" ht="13.5" customHeight="1">
      <c r="C1907" s="516" t="s">
        <v>1165</v>
      </c>
      <c r="D1907" s="561" t="s">
        <v>259</v>
      </c>
      <c r="E1907" s="562" t="s">
        <v>35</v>
      </c>
      <c r="F1907" s="313">
        <v>10</v>
      </c>
      <c r="G1907" s="39"/>
      <c r="H1907" s="39"/>
      <c r="I1907" s="40"/>
      <c r="M1907" s="311"/>
      <c r="N1907" s="311"/>
      <c r="O1907" s="312"/>
      <c r="P1907" s="313"/>
    </row>
    <row r="1908" spans="3:16" ht="13.5" customHeight="1">
      <c r="C1908" s="517" t="s">
        <v>349</v>
      </c>
      <c r="D1908" s="563" t="s">
        <v>259</v>
      </c>
      <c r="E1908" s="564" t="s">
        <v>35</v>
      </c>
      <c r="F1908" s="313">
        <v>10</v>
      </c>
      <c r="G1908" s="39"/>
      <c r="H1908" s="39"/>
      <c r="I1908" s="40"/>
      <c r="M1908" s="311"/>
      <c r="N1908" s="311"/>
      <c r="O1908" s="312"/>
      <c r="P1908" s="313"/>
    </row>
    <row r="1909" spans="3:16" ht="13.5" customHeight="1">
      <c r="C1909" s="517" t="s">
        <v>280</v>
      </c>
      <c r="D1909" s="563" t="s">
        <v>259</v>
      </c>
      <c r="E1909" s="564" t="s">
        <v>35</v>
      </c>
      <c r="F1909" s="313">
        <v>10</v>
      </c>
      <c r="G1909" s="39"/>
      <c r="H1909" s="39"/>
      <c r="I1909" s="40"/>
      <c r="M1909" s="311"/>
      <c r="N1909" s="311"/>
      <c r="O1909" s="312"/>
      <c r="P1909" s="313"/>
    </row>
    <row r="1910" spans="3:16" ht="13.5" customHeight="1">
      <c r="C1910" s="517" t="s">
        <v>1166</v>
      </c>
      <c r="D1910" s="563" t="s">
        <v>259</v>
      </c>
      <c r="E1910" s="564" t="s">
        <v>35</v>
      </c>
      <c r="F1910" s="313">
        <v>10</v>
      </c>
      <c r="G1910" s="39"/>
      <c r="H1910" s="39"/>
      <c r="I1910" s="40"/>
      <c r="M1910" s="311"/>
      <c r="N1910" s="311"/>
      <c r="O1910" s="312"/>
      <c r="P1910" s="313"/>
    </row>
    <row r="1911" spans="3:16" ht="13.5" customHeight="1">
      <c r="C1911" s="517" t="s">
        <v>1167</v>
      </c>
      <c r="D1911" s="565" t="s">
        <v>259</v>
      </c>
      <c r="E1911" s="564" t="s">
        <v>35</v>
      </c>
      <c r="F1911" s="313">
        <v>10</v>
      </c>
      <c r="G1911" s="39"/>
      <c r="H1911" s="39"/>
      <c r="I1911" s="40"/>
      <c r="M1911" s="311"/>
      <c r="N1911" s="311"/>
      <c r="O1911" s="312"/>
      <c r="P1911" s="313"/>
    </row>
    <row r="1912" spans="3:16" ht="13.5" customHeight="1">
      <c r="C1912" s="517" t="s">
        <v>258</v>
      </c>
      <c r="D1912" s="563" t="s">
        <v>259</v>
      </c>
      <c r="E1912" s="564" t="s">
        <v>35</v>
      </c>
      <c r="F1912" s="313">
        <v>10</v>
      </c>
      <c r="G1912" s="39"/>
      <c r="H1912" s="39"/>
      <c r="I1912" s="40"/>
      <c r="M1912" s="311"/>
      <c r="N1912" s="311"/>
      <c r="O1912" s="312"/>
      <c r="P1912" s="313"/>
    </row>
    <row r="1913" spans="3:16" ht="13.5" customHeight="1">
      <c r="C1913" s="517" t="s">
        <v>1168</v>
      </c>
      <c r="D1913" s="563" t="s">
        <v>259</v>
      </c>
      <c r="E1913" s="564" t="s">
        <v>40</v>
      </c>
      <c r="F1913" s="313">
        <v>10</v>
      </c>
      <c r="G1913" s="39"/>
      <c r="H1913" s="39"/>
      <c r="I1913" s="40"/>
      <c r="M1913" s="311"/>
      <c r="N1913" s="311"/>
      <c r="O1913" s="312"/>
      <c r="P1913" s="313"/>
    </row>
    <row r="1914" spans="3:16" ht="13.5" customHeight="1">
      <c r="C1914" s="517" t="s">
        <v>1169</v>
      </c>
      <c r="D1914" s="563" t="s">
        <v>259</v>
      </c>
      <c r="E1914" s="564" t="s">
        <v>35</v>
      </c>
      <c r="F1914" s="313">
        <v>10</v>
      </c>
      <c r="G1914" s="39"/>
      <c r="H1914" s="39"/>
      <c r="I1914" s="40"/>
      <c r="M1914" s="311"/>
      <c r="N1914" s="311"/>
      <c r="O1914" s="312"/>
      <c r="P1914" s="313"/>
    </row>
    <row r="1915" spans="3:16" ht="13.5" customHeight="1">
      <c r="C1915" s="517" t="s">
        <v>1451</v>
      </c>
      <c r="D1915" s="563" t="s">
        <v>259</v>
      </c>
      <c r="E1915" s="564" t="s">
        <v>40</v>
      </c>
      <c r="F1915" s="313">
        <v>10</v>
      </c>
      <c r="G1915" s="39"/>
      <c r="H1915" s="39"/>
      <c r="I1915" s="40"/>
      <c r="M1915" s="311"/>
      <c r="N1915" s="311"/>
      <c r="O1915" s="312"/>
      <c r="P1915" s="313"/>
    </row>
    <row r="1916" spans="3:16" ht="13.5" customHeight="1">
      <c r="C1916" s="517" t="s">
        <v>1170</v>
      </c>
      <c r="D1916" s="563" t="s">
        <v>259</v>
      </c>
      <c r="E1916" s="564" t="s">
        <v>35</v>
      </c>
      <c r="F1916" s="313">
        <v>10</v>
      </c>
      <c r="G1916" s="39"/>
      <c r="H1916" s="39"/>
      <c r="I1916" s="40"/>
      <c r="M1916" s="311"/>
      <c r="N1916" s="311"/>
      <c r="O1916" s="312"/>
      <c r="P1916" s="313"/>
    </row>
    <row r="1917" spans="3:16" ht="13.5" customHeight="1">
      <c r="C1917" s="518" t="s">
        <v>1171</v>
      </c>
      <c r="D1917" s="563" t="s">
        <v>259</v>
      </c>
      <c r="E1917" s="564" t="s">
        <v>40</v>
      </c>
      <c r="F1917" s="313">
        <v>10</v>
      </c>
      <c r="G1917" s="39"/>
      <c r="H1917" s="39"/>
      <c r="I1917" s="40"/>
      <c r="M1917" s="311"/>
      <c r="N1917" s="311"/>
      <c r="O1917" s="312"/>
      <c r="P1917" s="313"/>
    </row>
    <row r="1918" spans="3:16" ht="13.5" customHeight="1">
      <c r="C1918" s="517" t="s">
        <v>1660</v>
      </c>
      <c r="D1918" s="563" t="s">
        <v>259</v>
      </c>
      <c r="E1918" s="564" t="s">
        <v>160</v>
      </c>
      <c r="F1918" s="313">
        <v>10</v>
      </c>
      <c r="G1918" s="39"/>
      <c r="H1918" s="39"/>
      <c r="I1918" s="40"/>
      <c r="M1918" s="311"/>
      <c r="N1918" s="311"/>
      <c r="O1918" s="312"/>
      <c r="P1918" s="313"/>
    </row>
    <row r="1919" spans="3:16" ht="13.5" customHeight="1">
      <c r="C1919" s="519" t="s">
        <v>1172</v>
      </c>
      <c r="D1919" s="566" t="s">
        <v>288</v>
      </c>
      <c r="E1919" s="567" t="s">
        <v>35</v>
      </c>
      <c r="F1919" s="313">
        <v>10</v>
      </c>
      <c r="G1919" s="39"/>
      <c r="H1919" s="39"/>
      <c r="I1919" s="40"/>
      <c r="M1919" s="311"/>
      <c r="N1919" s="311"/>
      <c r="O1919" s="312"/>
      <c r="P1919" s="313"/>
    </row>
    <row r="1920" spans="3:16" ht="13.5" customHeight="1">
      <c r="C1920" s="519" t="s">
        <v>1173</v>
      </c>
      <c r="D1920" s="566" t="s">
        <v>288</v>
      </c>
      <c r="E1920" s="567" t="s">
        <v>40</v>
      </c>
      <c r="F1920" s="313">
        <v>10</v>
      </c>
      <c r="G1920" s="39"/>
      <c r="H1920" s="39"/>
      <c r="I1920" s="40"/>
      <c r="M1920" s="311"/>
      <c r="N1920" s="311"/>
      <c r="O1920" s="312"/>
      <c r="P1920" s="313"/>
    </row>
    <row r="1921" spans="3:16" ht="13.5" customHeight="1">
      <c r="C1921" s="519" t="s">
        <v>1174</v>
      </c>
      <c r="D1921" s="568" t="s">
        <v>288</v>
      </c>
      <c r="E1921" s="567" t="s">
        <v>35</v>
      </c>
      <c r="F1921" s="313">
        <v>10</v>
      </c>
      <c r="G1921" s="39"/>
      <c r="H1921" s="39"/>
      <c r="I1921" s="40"/>
      <c r="M1921" s="311"/>
      <c r="N1921" s="311"/>
      <c r="O1921" s="312"/>
      <c r="P1921" s="313"/>
    </row>
    <row r="1922" spans="3:16" ht="13.5" customHeight="1">
      <c r="C1922" s="520" t="s">
        <v>287</v>
      </c>
      <c r="D1922" s="569" t="s">
        <v>288</v>
      </c>
      <c r="E1922" s="567" t="s">
        <v>35</v>
      </c>
      <c r="F1922" s="313">
        <v>10</v>
      </c>
      <c r="G1922" s="39"/>
      <c r="H1922" s="39"/>
      <c r="I1922" s="40"/>
      <c r="M1922" s="311"/>
      <c r="N1922" s="311"/>
      <c r="O1922" s="312"/>
      <c r="P1922" s="313"/>
    </row>
    <row r="1923" spans="3:16" ht="13.5" customHeight="1">
      <c r="C1923" s="519" t="s">
        <v>1175</v>
      </c>
      <c r="D1923" s="566" t="s">
        <v>288</v>
      </c>
      <c r="E1923" s="567" t="s">
        <v>35</v>
      </c>
      <c r="F1923" s="313">
        <v>10</v>
      </c>
      <c r="G1923" s="39"/>
      <c r="H1923" s="39"/>
      <c r="I1923" s="40"/>
      <c r="M1923" s="311"/>
      <c r="N1923" s="311"/>
      <c r="O1923" s="312"/>
      <c r="P1923" s="313"/>
    </row>
    <row r="1924" spans="3:16" ht="13.5" customHeight="1">
      <c r="C1924" s="519" t="s">
        <v>1176</v>
      </c>
      <c r="D1924" s="566" t="s">
        <v>288</v>
      </c>
      <c r="E1924" s="567" t="s">
        <v>35</v>
      </c>
      <c r="F1924" s="313">
        <v>10</v>
      </c>
      <c r="G1924" s="39"/>
      <c r="H1924" s="39"/>
      <c r="I1924" s="40"/>
      <c r="M1924" s="311"/>
      <c r="N1924" s="311"/>
      <c r="O1924" s="312"/>
      <c r="P1924" s="313"/>
    </row>
    <row r="1925" spans="3:16" ht="13.5" customHeight="1">
      <c r="C1925" s="521" t="s">
        <v>1177</v>
      </c>
      <c r="D1925" s="566" t="s">
        <v>288</v>
      </c>
      <c r="E1925" s="567" t="s">
        <v>35</v>
      </c>
      <c r="F1925" s="313">
        <v>10</v>
      </c>
      <c r="G1925" s="39"/>
      <c r="H1925" s="39"/>
      <c r="I1925" s="40"/>
      <c r="M1925" s="311"/>
      <c r="N1925" s="311"/>
      <c r="O1925" s="312"/>
      <c r="P1925" s="313"/>
    </row>
    <row r="1926" spans="3:16" ht="13.5" customHeight="1">
      <c r="C1926" s="522" t="s">
        <v>1178</v>
      </c>
      <c r="D1926" s="570" t="s">
        <v>292</v>
      </c>
      <c r="E1926" s="564" t="s">
        <v>35</v>
      </c>
      <c r="F1926" s="313">
        <v>10</v>
      </c>
      <c r="G1926" s="39"/>
      <c r="H1926" s="39"/>
      <c r="I1926" s="40"/>
      <c r="M1926" s="311"/>
      <c r="N1926" s="311"/>
      <c r="O1926" s="312"/>
      <c r="P1926" s="313"/>
    </row>
    <row r="1927" spans="3:16" ht="13.5" customHeight="1">
      <c r="C1927" s="522" t="s">
        <v>1179</v>
      </c>
      <c r="D1927" s="570" t="s">
        <v>292</v>
      </c>
      <c r="E1927" s="564" t="s">
        <v>40</v>
      </c>
      <c r="F1927" s="313">
        <v>10</v>
      </c>
      <c r="G1927" s="39"/>
      <c r="H1927" s="39"/>
      <c r="I1927" s="40"/>
      <c r="M1927" s="311"/>
      <c r="N1927" s="311"/>
      <c r="O1927" s="312"/>
      <c r="P1927" s="313"/>
    </row>
    <row r="1928" spans="3:16" ht="13.5" customHeight="1">
      <c r="C1928" s="652" t="s">
        <v>1661</v>
      </c>
      <c r="D1928" s="733" t="s">
        <v>292</v>
      </c>
      <c r="E1928" s="734" t="s">
        <v>35</v>
      </c>
      <c r="F1928" s="313">
        <v>10</v>
      </c>
      <c r="G1928" s="39"/>
      <c r="H1928" s="39"/>
      <c r="I1928" s="40"/>
      <c r="M1928" s="311"/>
      <c r="N1928" s="311"/>
      <c r="O1928" s="312"/>
      <c r="P1928" s="313"/>
    </row>
    <row r="1929" spans="3:16" ht="13.5" customHeight="1">
      <c r="C1929" s="522" t="s">
        <v>324</v>
      </c>
      <c r="D1929" s="570" t="s">
        <v>292</v>
      </c>
      <c r="E1929" s="564" t="s">
        <v>40</v>
      </c>
      <c r="F1929" s="313">
        <v>10</v>
      </c>
      <c r="G1929" s="39"/>
      <c r="H1929" s="39"/>
      <c r="I1929" s="40"/>
      <c r="M1929" s="311"/>
      <c r="N1929" s="311"/>
      <c r="O1929" s="312"/>
      <c r="P1929" s="313"/>
    </row>
    <row r="1930" spans="3:16" ht="13.5" customHeight="1">
      <c r="C1930" s="523" t="s">
        <v>268</v>
      </c>
      <c r="D1930" s="570" t="s">
        <v>292</v>
      </c>
      <c r="E1930" s="564" t="s">
        <v>35</v>
      </c>
      <c r="F1930" s="313">
        <v>10</v>
      </c>
      <c r="G1930" s="39"/>
      <c r="H1930" s="39"/>
      <c r="I1930" s="40"/>
      <c r="M1930" s="311"/>
      <c r="N1930" s="311"/>
      <c r="O1930" s="312"/>
      <c r="P1930" s="313"/>
    </row>
    <row r="1931" spans="3:16" ht="13.5" customHeight="1">
      <c r="C1931" s="522" t="s">
        <v>315</v>
      </c>
      <c r="D1931" s="570" t="s">
        <v>292</v>
      </c>
      <c r="E1931" s="564" t="s">
        <v>40</v>
      </c>
      <c r="F1931" s="313">
        <v>10</v>
      </c>
      <c r="G1931" s="39"/>
      <c r="H1931" s="39"/>
      <c r="I1931" s="40"/>
      <c r="M1931" s="311"/>
      <c r="N1931" s="311"/>
      <c r="O1931" s="312"/>
      <c r="P1931" s="313"/>
    </row>
    <row r="1932" spans="3:16" ht="13.5" customHeight="1">
      <c r="C1932" s="524" t="s">
        <v>327</v>
      </c>
      <c r="D1932" s="570" t="s">
        <v>292</v>
      </c>
      <c r="E1932" s="564" t="s">
        <v>40</v>
      </c>
      <c r="F1932" s="313">
        <v>10</v>
      </c>
      <c r="G1932" s="39"/>
      <c r="H1932" s="39"/>
      <c r="I1932" s="40"/>
      <c r="M1932" s="311"/>
      <c r="N1932" s="311"/>
      <c r="O1932" s="312"/>
      <c r="P1932" s="313"/>
    </row>
    <row r="1933" spans="3:16" ht="13.5" customHeight="1">
      <c r="C1933" s="522" t="s">
        <v>1737</v>
      </c>
      <c r="D1933" s="570" t="s">
        <v>292</v>
      </c>
      <c r="E1933" s="564" t="s">
        <v>35</v>
      </c>
      <c r="F1933" s="313">
        <v>10</v>
      </c>
      <c r="G1933" s="39"/>
      <c r="H1933" s="39"/>
      <c r="I1933" s="40"/>
      <c r="M1933" s="311"/>
      <c r="N1933" s="311"/>
      <c r="O1933" s="312"/>
      <c r="P1933" s="313"/>
    </row>
    <row r="1934" spans="3:16" ht="13.5" customHeight="1">
      <c r="C1934" s="525" t="s">
        <v>311</v>
      </c>
      <c r="D1934" s="571" t="s">
        <v>264</v>
      </c>
      <c r="E1934" s="567" t="s">
        <v>35</v>
      </c>
      <c r="F1934" s="313">
        <v>10</v>
      </c>
      <c r="G1934" s="39"/>
      <c r="H1934" s="39"/>
      <c r="I1934" s="40"/>
      <c r="M1934" s="311"/>
      <c r="N1934" s="311"/>
      <c r="O1934" s="312"/>
      <c r="P1934" s="313"/>
    </row>
    <row r="1935" spans="3:16" ht="13.5" customHeight="1">
      <c r="C1935" s="525" t="s">
        <v>1180</v>
      </c>
      <c r="D1935" s="571" t="s">
        <v>264</v>
      </c>
      <c r="E1935" s="567" t="s">
        <v>35</v>
      </c>
      <c r="F1935" s="313">
        <v>10</v>
      </c>
      <c r="G1935" s="39"/>
      <c r="H1935" s="39"/>
      <c r="I1935" s="40"/>
      <c r="M1935" s="311"/>
      <c r="N1935" s="311"/>
      <c r="O1935" s="312"/>
      <c r="P1935" s="313"/>
    </row>
    <row r="1936" spans="3:16" ht="13.5" customHeight="1">
      <c r="C1936" s="525" t="s">
        <v>277</v>
      </c>
      <c r="D1936" s="571" t="s">
        <v>264</v>
      </c>
      <c r="E1936" s="567" t="s">
        <v>35</v>
      </c>
      <c r="F1936" s="313">
        <v>10</v>
      </c>
      <c r="G1936" s="39"/>
      <c r="H1936" s="39"/>
      <c r="I1936" s="40"/>
      <c r="M1936" s="311"/>
      <c r="N1936" s="311"/>
      <c r="O1936" s="312"/>
      <c r="P1936" s="313"/>
    </row>
    <row r="1937" spans="3:16" ht="13.5" customHeight="1">
      <c r="C1937" s="525" t="s">
        <v>1181</v>
      </c>
      <c r="D1937" s="571" t="s">
        <v>264</v>
      </c>
      <c r="E1937" s="567" t="s">
        <v>40</v>
      </c>
      <c r="F1937" s="313">
        <v>10</v>
      </c>
      <c r="G1937" s="39"/>
      <c r="H1937" s="39"/>
      <c r="I1937" s="40"/>
      <c r="M1937" s="311"/>
      <c r="N1937" s="311"/>
      <c r="O1937" s="312"/>
      <c r="P1937" s="313"/>
    </row>
    <row r="1938" spans="3:16" ht="13.5" customHeight="1">
      <c r="C1938" s="526" t="s">
        <v>1182</v>
      </c>
      <c r="D1938" s="571" t="s">
        <v>264</v>
      </c>
      <c r="E1938" s="567" t="s">
        <v>40</v>
      </c>
      <c r="F1938" s="313">
        <v>10</v>
      </c>
      <c r="G1938" s="39"/>
      <c r="H1938" s="39"/>
      <c r="I1938" s="40"/>
      <c r="M1938" s="311"/>
      <c r="N1938" s="311"/>
      <c r="O1938" s="312"/>
      <c r="P1938" s="313"/>
    </row>
    <row r="1939" spans="3:16" ht="13.5" customHeight="1">
      <c r="C1939" s="525" t="s">
        <v>338</v>
      </c>
      <c r="D1939" s="571" t="s">
        <v>264</v>
      </c>
      <c r="E1939" s="567" t="s">
        <v>35</v>
      </c>
      <c r="F1939" s="313">
        <v>10</v>
      </c>
      <c r="G1939" s="39"/>
      <c r="H1939" s="39"/>
      <c r="I1939" s="40"/>
      <c r="M1939" s="311"/>
      <c r="N1939" s="311"/>
      <c r="O1939" s="312"/>
      <c r="P1939" s="313"/>
    </row>
    <row r="1940" spans="3:16" ht="13.5" customHeight="1">
      <c r="C1940" s="527" t="s">
        <v>1183</v>
      </c>
      <c r="D1940" s="571" t="s">
        <v>264</v>
      </c>
      <c r="E1940" s="567" t="s">
        <v>35</v>
      </c>
      <c r="F1940" s="313">
        <v>10</v>
      </c>
      <c r="G1940" s="39"/>
      <c r="H1940" s="39"/>
      <c r="I1940" s="40"/>
      <c r="M1940" s="311"/>
      <c r="N1940" s="311"/>
      <c r="O1940" s="312"/>
      <c r="P1940" s="313"/>
    </row>
    <row r="1941" spans="3:16" ht="13.5" customHeight="1">
      <c r="C1941" s="525" t="s">
        <v>331</v>
      </c>
      <c r="D1941" s="571" t="s">
        <v>264</v>
      </c>
      <c r="E1941" s="567" t="s">
        <v>35</v>
      </c>
      <c r="F1941" s="313">
        <v>10</v>
      </c>
      <c r="G1941" s="39"/>
      <c r="H1941" s="39"/>
      <c r="I1941" s="40"/>
      <c r="M1941" s="311"/>
      <c r="N1941" s="311"/>
      <c r="O1941" s="312"/>
      <c r="P1941" s="313"/>
    </row>
    <row r="1942" spans="3:16" ht="13.5" customHeight="1">
      <c r="C1942" s="528" t="s">
        <v>283</v>
      </c>
      <c r="D1942" s="571" t="s">
        <v>264</v>
      </c>
      <c r="E1942" s="567" t="s">
        <v>40</v>
      </c>
      <c r="F1942" s="313">
        <v>10</v>
      </c>
      <c r="G1942" s="39"/>
      <c r="H1942" s="39"/>
      <c r="I1942" s="40"/>
      <c r="M1942" s="311"/>
      <c r="N1942" s="311"/>
      <c r="O1942" s="312"/>
      <c r="P1942" s="313"/>
    </row>
    <row r="1943" spans="3:16" ht="13.5" customHeight="1">
      <c r="C1943" s="525" t="s">
        <v>296</v>
      </c>
      <c r="D1943" s="571" t="s">
        <v>264</v>
      </c>
      <c r="E1943" s="567" t="s">
        <v>40</v>
      </c>
      <c r="F1943" s="313">
        <v>10</v>
      </c>
      <c r="G1943" s="39"/>
      <c r="H1943" s="39"/>
      <c r="I1943" s="40"/>
      <c r="M1943" s="311"/>
      <c r="N1943" s="311"/>
      <c r="O1943" s="312"/>
      <c r="P1943" s="313"/>
    </row>
    <row r="1944" spans="3:16" ht="13.5" customHeight="1">
      <c r="C1944" s="527" t="s">
        <v>263</v>
      </c>
      <c r="D1944" s="571" t="s">
        <v>264</v>
      </c>
      <c r="E1944" s="567" t="s">
        <v>35</v>
      </c>
      <c r="F1944" s="313">
        <v>10</v>
      </c>
      <c r="G1944" s="39"/>
      <c r="H1944" s="39"/>
      <c r="I1944" s="40"/>
      <c r="M1944" s="311"/>
      <c r="N1944" s="311"/>
      <c r="O1944" s="312"/>
      <c r="P1944" s="313"/>
    </row>
    <row r="1945" spans="3:16" ht="13.5" customHeight="1">
      <c r="C1945" s="525" t="s">
        <v>1184</v>
      </c>
      <c r="D1945" s="571" t="s">
        <v>264</v>
      </c>
      <c r="E1945" s="567" t="s">
        <v>35</v>
      </c>
      <c r="F1945" s="313">
        <v>10</v>
      </c>
      <c r="G1945" s="39"/>
      <c r="H1945" s="39"/>
      <c r="I1945" s="40"/>
      <c r="M1945" s="311"/>
      <c r="N1945" s="311"/>
      <c r="O1945" s="312"/>
      <c r="P1945" s="313"/>
    </row>
    <row r="1946" spans="3:16" ht="13.5" customHeight="1">
      <c r="C1946" s="525" t="s">
        <v>1185</v>
      </c>
      <c r="D1946" s="568" t="s">
        <v>264</v>
      </c>
      <c r="E1946" s="567" t="s">
        <v>35</v>
      </c>
      <c r="F1946" s="313">
        <v>10</v>
      </c>
      <c r="G1946" s="39"/>
      <c r="H1946" s="39"/>
      <c r="I1946" s="40"/>
      <c r="M1946" s="311"/>
      <c r="N1946" s="311"/>
      <c r="O1946" s="312"/>
      <c r="P1946" s="313"/>
    </row>
    <row r="1947" spans="3:16" ht="13.5" customHeight="1">
      <c r="C1947" s="525" t="s">
        <v>1186</v>
      </c>
      <c r="D1947" s="568" t="s">
        <v>264</v>
      </c>
      <c r="E1947" s="572" t="s">
        <v>40</v>
      </c>
      <c r="F1947" s="313">
        <v>10</v>
      </c>
      <c r="G1947" s="39"/>
      <c r="H1947" s="39"/>
      <c r="I1947" s="40"/>
      <c r="M1947" s="311"/>
      <c r="N1947" s="311"/>
      <c r="O1947" s="312"/>
      <c r="P1947" s="313"/>
    </row>
    <row r="1948" spans="3:16" ht="13.5" customHeight="1">
      <c r="C1948" s="525" t="s">
        <v>1188</v>
      </c>
      <c r="D1948" s="568" t="s">
        <v>264</v>
      </c>
      <c r="E1948" s="567" t="s">
        <v>35</v>
      </c>
      <c r="F1948" s="313">
        <v>10</v>
      </c>
      <c r="G1948" s="39"/>
      <c r="H1948" s="39"/>
      <c r="I1948" s="40"/>
      <c r="M1948" s="311"/>
      <c r="N1948" s="311"/>
      <c r="O1948" s="312"/>
      <c r="P1948" s="313"/>
    </row>
    <row r="1949" spans="3:16" ht="13.5" customHeight="1">
      <c r="C1949" s="525" t="s">
        <v>1187</v>
      </c>
      <c r="D1949" s="568" t="s">
        <v>264</v>
      </c>
      <c r="E1949" s="567" t="s">
        <v>35</v>
      </c>
      <c r="F1949" s="313">
        <v>10</v>
      </c>
      <c r="G1949" s="39"/>
      <c r="H1949" s="39"/>
      <c r="I1949" s="40"/>
      <c r="M1949" s="311"/>
      <c r="N1949" s="311"/>
      <c r="O1949" s="312"/>
      <c r="P1949" s="313"/>
    </row>
    <row r="1950" spans="3:16" ht="13.5" customHeight="1">
      <c r="C1950" s="522" t="s">
        <v>1189</v>
      </c>
      <c r="D1950" s="573" t="s">
        <v>1681</v>
      </c>
      <c r="E1950" s="564" t="s">
        <v>35</v>
      </c>
      <c r="F1950" s="313">
        <v>10</v>
      </c>
      <c r="G1950" s="39"/>
      <c r="H1950" s="39"/>
      <c r="I1950" s="40"/>
      <c r="M1950" s="311"/>
      <c r="N1950" s="311"/>
      <c r="O1950" s="312"/>
      <c r="P1950" s="313"/>
    </row>
    <row r="1951" spans="3:16" ht="13.5" customHeight="1">
      <c r="C1951" s="522" t="s">
        <v>1190</v>
      </c>
      <c r="D1951" s="573" t="s">
        <v>1681</v>
      </c>
      <c r="E1951" s="564" t="s">
        <v>35</v>
      </c>
      <c r="F1951" s="313">
        <v>10</v>
      </c>
      <c r="G1951" s="39"/>
      <c r="H1951" s="39"/>
      <c r="I1951" s="40"/>
      <c r="M1951" s="311"/>
      <c r="N1951" s="311"/>
      <c r="O1951" s="312"/>
      <c r="P1951" s="313"/>
    </row>
    <row r="1952" spans="3:16" ht="13.5" customHeight="1">
      <c r="C1952" s="522" t="s">
        <v>1191</v>
      </c>
      <c r="D1952" s="573" t="s">
        <v>1681</v>
      </c>
      <c r="E1952" s="564" t="s">
        <v>40</v>
      </c>
      <c r="F1952" s="313">
        <v>10</v>
      </c>
      <c r="G1952" s="39"/>
      <c r="H1952" s="39"/>
      <c r="I1952" s="40"/>
      <c r="M1952" s="311"/>
      <c r="N1952" s="311"/>
      <c r="O1952" s="312"/>
      <c r="P1952" s="313"/>
    </row>
    <row r="1953" spans="3:16" ht="13.5" customHeight="1">
      <c r="C1953" s="522" t="s">
        <v>1192</v>
      </c>
      <c r="D1953" s="573" t="s">
        <v>1681</v>
      </c>
      <c r="E1953" s="564" t="s">
        <v>40</v>
      </c>
      <c r="F1953" s="313">
        <v>10</v>
      </c>
      <c r="G1953" s="39"/>
      <c r="H1953" s="39"/>
      <c r="I1953" s="40"/>
      <c r="M1953" s="311"/>
      <c r="N1953" s="311"/>
      <c r="O1953" s="312"/>
      <c r="P1953" s="313"/>
    </row>
    <row r="1954" spans="3:16" ht="13.5" customHeight="1">
      <c r="C1954" s="522" t="s">
        <v>1193</v>
      </c>
      <c r="D1954" s="573" t="s">
        <v>1681</v>
      </c>
      <c r="E1954" s="564" t="s">
        <v>35</v>
      </c>
      <c r="F1954" s="313">
        <v>10</v>
      </c>
      <c r="G1954" s="39"/>
      <c r="H1954" s="39"/>
      <c r="I1954" s="40"/>
      <c r="M1954" s="311"/>
      <c r="N1954" s="311"/>
      <c r="O1954" s="312"/>
      <c r="P1954" s="313"/>
    </row>
    <row r="1955" spans="3:16" ht="13.5" customHeight="1">
      <c r="C1955" s="522" t="s">
        <v>1194</v>
      </c>
      <c r="D1955" s="573" t="s">
        <v>1681</v>
      </c>
      <c r="E1955" s="564" t="s">
        <v>40</v>
      </c>
      <c r="F1955" s="313">
        <v>10</v>
      </c>
      <c r="G1955" s="39"/>
      <c r="H1955" s="39"/>
      <c r="I1955" s="40"/>
      <c r="M1955" s="311"/>
      <c r="N1955" s="311"/>
      <c r="O1955" s="312"/>
      <c r="P1955" s="313"/>
    </row>
    <row r="1956" spans="3:16" ht="13.5" customHeight="1">
      <c r="C1956" s="529" t="s">
        <v>1195</v>
      </c>
      <c r="D1956" s="573" t="s">
        <v>1681</v>
      </c>
      <c r="E1956" s="564" t="s">
        <v>35</v>
      </c>
      <c r="F1956" s="313">
        <v>10</v>
      </c>
      <c r="G1956" s="39"/>
      <c r="H1956" s="39"/>
      <c r="I1956" s="40"/>
      <c r="M1956" s="311"/>
      <c r="N1956" s="311"/>
      <c r="O1956" s="312"/>
      <c r="P1956" s="313"/>
    </row>
    <row r="1957" spans="3:16" ht="13.5" customHeight="1">
      <c r="C1957" s="525" t="s">
        <v>342</v>
      </c>
      <c r="D1957" s="568" t="s">
        <v>273</v>
      </c>
      <c r="E1957" s="567" t="s">
        <v>160</v>
      </c>
      <c r="F1957" s="313">
        <v>10</v>
      </c>
      <c r="G1957" s="39"/>
      <c r="H1957" s="39"/>
      <c r="I1957" s="40"/>
      <c r="M1957" s="311"/>
      <c r="N1957" s="311"/>
      <c r="O1957" s="312"/>
      <c r="P1957" s="313"/>
    </row>
    <row r="1958" spans="3:16" ht="13.5" customHeight="1">
      <c r="C1958" s="525" t="s">
        <v>272</v>
      </c>
      <c r="D1958" s="568" t="s">
        <v>273</v>
      </c>
      <c r="E1958" s="567" t="s">
        <v>35</v>
      </c>
      <c r="F1958" s="313">
        <v>10</v>
      </c>
      <c r="G1958" s="39"/>
      <c r="H1958" s="39"/>
      <c r="I1958" s="40"/>
      <c r="M1958" s="311"/>
      <c r="N1958" s="311"/>
      <c r="O1958" s="312"/>
      <c r="P1958" s="313"/>
    </row>
    <row r="1959" spans="3:16" ht="13.5" customHeight="1">
      <c r="C1959" s="525" t="s">
        <v>353</v>
      </c>
      <c r="D1959" s="568" t="s">
        <v>273</v>
      </c>
      <c r="E1959" s="574" t="s">
        <v>40</v>
      </c>
      <c r="F1959" s="313">
        <v>10</v>
      </c>
      <c r="G1959" s="39"/>
      <c r="H1959" s="39"/>
      <c r="I1959" s="40"/>
      <c r="M1959" s="311"/>
      <c r="N1959" s="311"/>
      <c r="O1959" s="312"/>
      <c r="P1959" s="313"/>
    </row>
    <row r="1960" spans="3:16" ht="13.5" customHeight="1">
      <c r="C1960" s="525" t="s">
        <v>1196</v>
      </c>
      <c r="D1960" s="568" t="s">
        <v>273</v>
      </c>
      <c r="E1960" s="567" t="s">
        <v>35</v>
      </c>
      <c r="F1960" s="313">
        <v>10</v>
      </c>
      <c r="G1960" s="39"/>
      <c r="H1960" s="39"/>
      <c r="I1960" s="40"/>
      <c r="M1960" s="311"/>
      <c r="N1960" s="311"/>
      <c r="O1960" s="312"/>
      <c r="P1960" s="313"/>
    </row>
    <row r="1961" spans="3:16" ht="13.5" customHeight="1">
      <c r="C1961" s="525" t="s">
        <v>1197</v>
      </c>
      <c r="D1961" s="568" t="s">
        <v>273</v>
      </c>
      <c r="E1961" s="567" t="s">
        <v>40</v>
      </c>
      <c r="F1961" s="313">
        <v>10</v>
      </c>
      <c r="G1961" s="39"/>
      <c r="H1961" s="39"/>
      <c r="I1961" s="40"/>
      <c r="M1961" s="311"/>
      <c r="N1961" s="311"/>
      <c r="O1961" s="312"/>
      <c r="P1961" s="313"/>
    </row>
    <row r="1962" spans="3:16" ht="13.5" customHeight="1">
      <c r="C1962" s="525" t="s">
        <v>320</v>
      </c>
      <c r="D1962" s="568" t="s">
        <v>273</v>
      </c>
      <c r="E1962" s="567" t="s">
        <v>40</v>
      </c>
      <c r="F1962" s="313">
        <v>10</v>
      </c>
      <c r="G1962" s="39"/>
      <c r="H1962" s="39"/>
      <c r="I1962" s="40"/>
      <c r="M1962" s="311"/>
      <c r="N1962" s="311"/>
      <c r="O1962" s="312"/>
      <c r="P1962" s="313"/>
    </row>
    <row r="1963" spans="3:16" ht="13.5" customHeight="1">
      <c r="C1963" s="526" t="s">
        <v>307</v>
      </c>
      <c r="D1963" s="575" t="s">
        <v>273</v>
      </c>
      <c r="E1963" s="567" t="s">
        <v>35</v>
      </c>
      <c r="F1963" s="313">
        <v>10</v>
      </c>
      <c r="G1963" s="39"/>
      <c r="H1963" s="39"/>
      <c r="I1963" s="40"/>
      <c r="M1963" s="311"/>
      <c r="N1963" s="311"/>
      <c r="O1963" s="312"/>
      <c r="P1963" s="313"/>
    </row>
    <row r="1964" spans="3:16" ht="13.5" customHeight="1">
      <c r="C1964" s="530" t="s">
        <v>1198</v>
      </c>
      <c r="D1964" s="735" t="s">
        <v>1243</v>
      </c>
      <c r="E1964" s="564" t="s">
        <v>35</v>
      </c>
      <c r="F1964" s="313">
        <v>10</v>
      </c>
      <c r="G1964" s="39"/>
      <c r="H1964" s="39"/>
      <c r="I1964" s="40"/>
      <c r="M1964" s="311"/>
      <c r="N1964" s="311"/>
      <c r="O1964" s="312"/>
      <c r="P1964" s="313"/>
    </row>
    <row r="1965" spans="3:16" ht="13.5" customHeight="1">
      <c r="C1965" s="530" t="s">
        <v>1199</v>
      </c>
      <c r="D1965" s="735" t="s">
        <v>1243</v>
      </c>
      <c r="E1965" s="564" t="s">
        <v>35</v>
      </c>
      <c r="F1965" s="313">
        <v>10</v>
      </c>
      <c r="G1965" s="39"/>
      <c r="H1965" s="39"/>
      <c r="I1965" s="40"/>
      <c r="M1965" s="311"/>
      <c r="N1965" s="311"/>
      <c r="O1965" s="312"/>
      <c r="P1965" s="313"/>
    </row>
    <row r="1966" spans="3:16" ht="13.5" customHeight="1">
      <c r="C1966" s="530" t="s">
        <v>1200</v>
      </c>
      <c r="D1966" s="735" t="s">
        <v>1243</v>
      </c>
      <c r="E1966" s="564" t="s">
        <v>35</v>
      </c>
      <c r="F1966" s="313">
        <v>10</v>
      </c>
      <c r="G1966" s="39"/>
      <c r="H1966" s="39"/>
      <c r="I1966" s="40"/>
      <c r="M1966" s="311"/>
      <c r="N1966" s="311"/>
      <c r="O1966" s="312"/>
      <c r="P1966" s="313"/>
    </row>
    <row r="1967" spans="3:16" ht="13.5" customHeight="1">
      <c r="C1967" s="530" t="s">
        <v>1201</v>
      </c>
      <c r="D1967" s="735" t="s">
        <v>1243</v>
      </c>
      <c r="E1967" s="564" t="s">
        <v>40</v>
      </c>
      <c r="F1967" s="313">
        <v>10</v>
      </c>
      <c r="G1967" s="39"/>
      <c r="H1967" s="39"/>
      <c r="I1967" s="40"/>
      <c r="M1967" s="311"/>
      <c r="N1967" s="311"/>
      <c r="O1967" s="312"/>
      <c r="P1967" s="313"/>
    </row>
    <row r="1968" spans="3:16" ht="13.5" customHeight="1">
      <c r="C1968" s="530" t="s">
        <v>1202</v>
      </c>
      <c r="D1968" s="735" t="s">
        <v>1243</v>
      </c>
      <c r="E1968" s="564" t="s">
        <v>35</v>
      </c>
      <c r="F1968" s="313">
        <v>10</v>
      </c>
      <c r="G1968" s="39"/>
      <c r="H1968" s="39"/>
      <c r="I1968" s="40"/>
      <c r="M1968" s="311"/>
      <c r="N1968" s="311"/>
      <c r="O1968" s="312"/>
      <c r="P1968" s="313"/>
    </row>
    <row r="1969" spans="3:16" ht="13.5" customHeight="1">
      <c r="C1969" s="530" t="s">
        <v>1203</v>
      </c>
      <c r="D1969" s="735" t="s">
        <v>1243</v>
      </c>
      <c r="E1969" s="564" t="s">
        <v>35</v>
      </c>
      <c r="F1969" s="313">
        <v>10</v>
      </c>
      <c r="G1969" s="39"/>
      <c r="H1969" s="39"/>
      <c r="I1969" s="40"/>
      <c r="M1969" s="311"/>
      <c r="N1969" s="311"/>
      <c r="O1969" s="312"/>
      <c r="P1969" s="313"/>
    </row>
    <row r="1970" spans="3:16" ht="13.5" customHeight="1">
      <c r="C1970" s="530" t="s">
        <v>1204</v>
      </c>
      <c r="D1970" s="735" t="s">
        <v>1243</v>
      </c>
      <c r="E1970" s="564" t="s">
        <v>35</v>
      </c>
      <c r="F1970" s="313">
        <v>10</v>
      </c>
      <c r="G1970" s="39"/>
      <c r="H1970" s="39"/>
      <c r="I1970" s="40"/>
      <c r="M1970" s="311"/>
      <c r="N1970" s="311"/>
      <c r="O1970" s="312"/>
      <c r="P1970" s="313"/>
    </row>
    <row r="1971" spans="3:16" ht="13.5" customHeight="1">
      <c r="C1971" s="523" t="s">
        <v>1205</v>
      </c>
      <c r="D1971" s="576" t="s">
        <v>1243</v>
      </c>
      <c r="E1971" s="564" t="s">
        <v>35</v>
      </c>
      <c r="F1971" s="313">
        <v>10</v>
      </c>
      <c r="G1971" s="39"/>
      <c r="H1971" s="39"/>
      <c r="I1971" s="40"/>
      <c r="M1971" s="311"/>
      <c r="N1971" s="311"/>
      <c r="O1971" s="312"/>
      <c r="P1971" s="313"/>
    </row>
    <row r="1972" spans="3:16" ht="13.5" customHeight="1">
      <c r="C1972" s="523" t="s">
        <v>1206</v>
      </c>
      <c r="D1972" s="576" t="s">
        <v>1243</v>
      </c>
      <c r="E1972" s="564" t="s">
        <v>35</v>
      </c>
      <c r="F1972" s="313">
        <v>10</v>
      </c>
      <c r="G1972" s="39"/>
      <c r="H1972" s="39"/>
      <c r="I1972" s="40"/>
      <c r="M1972" s="311"/>
      <c r="N1972" s="311"/>
      <c r="O1972" s="312"/>
      <c r="P1972" s="313"/>
    </row>
    <row r="1973" spans="3:16" ht="13.5" customHeight="1">
      <c r="C1973" s="653" t="s">
        <v>1392</v>
      </c>
      <c r="D1973" s="577" t="s">
        <v>1243</v>
      </c>
      <c r="E1973" s="564" t="s">
        <v>40</v>
      </c>
      <c r="F1973" s="313">
        <v>10</v>
      </c>
      <c r="G1973" s="39"/>
      <c r="H1973" s="39"/>
      <c r="I1973" s="40"/>
      <c r="M1973" s="311"/>
      <c r="N1973" s="311"/>
      <c r="O1973" s="312"/>
      <c r="P1973" s="313"/>
    </row>
    <row r="1974" spans="3:16" ht="13.5" customHeight="1">
      <c r="C1974" s="653" t="s">
        <v>300</v>
      </c>
      <c r="D1974" s="577" t="s">
        <v>1243</v>
      </c>
      <c r="E1974" s="564" t="s">
        <v>35</v>
      </c>
      <c r="F1974" s="313">
        <v>10</v>
      </c>
      <c r="G1974" s="39"/>
      <c r="H1974" s="39"/>
      <c r="I1974" s="40"/>
      <c r="M1974" s="311"/>
      <c r="N1974" s="311"/>
      <c r="O1974" s="312"/>
      <c r="P1974" s="313"/>
    </row>
    <row r="1975" spans="3:16" ht="13.5" customHeight="1">
      <c r="C1975" s="531" t="s">
        <v>1662</v>
      </c>
      <c r="D1975" s="531" t="s">
        <v>1682</v>
      </c>
      <c r="E1975" s="567" t="s">
        <v>35</v>
      </c>
      <c r="F1975" s="313">
        <v>10</v>
      </c>
      <c r="G1975" s="39"/>
      <c r="H1975" s="39"/>
      <c r="I1975" s="40"/>
      <c r="M1975" s="311"/>
      <c r="N1975" s="311"/>
      <c r="O1975" s="312"/>
      <c r="P1975" s="313"/>
    </row>
    <row r="1976" spans="3:16" ht="13.5" customHeight="1">
      <c r="C1976" s="531" t="s">
        <v>335</v>
      </c>
      <c r="D1976" s="531" t="s">
        <v>1682</v>
      </c>
      <c r="E1976" s="567" t="s">
        <v>35</v>
      </c>
      <c r="F1976" s="313">
        <v>10</v>
      </c>
      <c r="G1976" s="39"/>
      <c r="H1976" s="39"/>
      <c r="I1976" s="40"/>
      <c r="M1976" s="311"/>
      <c r="N1976" s="311"/>
      <c r="O1976" s="312"/>
      <c r="P1976" s="313"/>
    </row>
    <row r="1977" spans="3:16" ht="13.5" customHeight="1">
      <c r="C1977" s="525" t="s">
        <v>1663</v>
      </c>
      <c r="D1977" s="531" t="s">
        <v>1682</v>
      </c>
      <c r="E1977" s="567" t="s">
        <v>40</v>
      </c>
      <c r="F1977" s="313">
        <v>10</v>
      </c>
      <c r="G1977" s="39"/>
      <c r="H1977" s="39"/>
      <c r="I1977" s="40"/>
      <c r="M1977" s="311"/>
      <c r="N1977" s="311"/>
      <c r="O1977" s="312"/>
      <c r="P1977" s="313"/>
    </row>
    <row r="1978" spans="3:16" ht="13.5" customHeight="1">
      <c r="C1978" s="654" t="s">
        <v>1664</v>
      </c>
      <c r="D1978" s="654" t="s">
        <v>1682</v>
      </c>
      <c r="E1978" s="736" t="s">
        <v>40</v>
      </c>
      <c r="F1978" s="313">
        <v>10</v>
      </c>
      <c r="G1978" s="39"/>
      <c r="H1978" s="39"/>
      <c r="I1978" s="40"/>
      <c r="M1978" s="311"/>
      <c r="N1978" s="311"/>
      <c r="O1978" s="312"/>
      <c r="P1978" s="313"/>
    </row>
    <row r="1979" spans="3:16" ht="13.5" customHeight="1">
      <c r="C1979" s="655" t="s">
        <v>1665</v>
      </c>
      <c r="D1979" s="654" t="s">
        <v>1682</v>
      </c>
      <c r="E1979" s="736" t="s">
        <v>40</v>
      </c>
      <c r="F1979" s="313">
        <v>10</v>
      </c>
      <c r="G1979" s="39"/>
      <c r="H1979" s="39"/>
      <c r="I1979" s="40"/>
      <c r="M1979" s="311"/>
      <c r="N1979" s="311"/>
      <c r="O1979" s="312"/>
      <c r="P1979" s="313"/>
    </row>
    <row r="1980" spans="3:16" ht="13.5" customHeight="1">
      <c r="C1980" s="654" t="s">
        <v>1666</v>
      </c>
      <c r="D1980" s="654" t="s">
        <v>1682</v>
      </c>
      <c r="E1980" s="736" t="s">
        <v>35</v>
      </c>
      <c r="F1980" s="313">
        <v>10</v>
      </c>
      <c r="G1980" s="39"/>
      <c r="H1980" s="39"/>
      <c r="I1980" s="40"/>
      <c r="M1980" s="311"/>
      <c r="N1980" s="311"/>
      <c r="O1980" s="312"/>
      <c r="P1980" s="313"/>
    </row>
    <row r="1981" spans="3:16" ht="13.5" customHeight="1">
      <c r="C1981" s="507" t="s">
        <v>1709</v>
      </c>
      <c r="D1981" s="508" t="s">
        <v>1231</v>
      </c>
      <c r="E1981" s="555" t="s">
        <v>40</v>
      </c>
      <c r="F1981" s="313">
        <v>4</v>
      </c>
      <c r="G1981" s="39"/>
      <c r="H1981" s="39"/>
      <c r="I1981" s="40"/>
      <c r="M1981" s="311"/>
      <c r="N1981" s="311"/>
      <c r="O1981" s="312"/>
      <c r="P1981" s="313"/>
    </row>
    <row r="1982" spans="3:16" ht="13.5" customHeight="1">
      <c r="C1982" s="507" t="s">
        <v>1697</v>
      </c>
      <c r="D1982" s="505" t="s">
        <v>1226</v>
      </c>
      <c r="E1982" s="550" t="s">
        <v>35</v>
      </c>
      <c r="F1982" s="313">
        <v>4</v>
      </c>
      <c r="G1982" s="39"/>
      <c r="H1982" s="39"/>
      <c r="I1982" s="40"/>
      <c r="M1982" s="311"/>
      <c r="N1982" s="311"/>
      <c r="O1982" s="312"/>
      <c r="P1982" s="313"/>
    </row>
    <row r="1983" spans="3:16" ht="13.5" customHeight="1">
      <c r="C1983" s="507" t="s">
        <v>1698</v>
      </c>
      <c r="D1983" s="508" t="s">
        <v>131</v>
      </c>
      <c r="E1983" s="553" t="s">
        <v>40</v>
      </c>
      <c r="F1983" s="313">
        <v>4</v>
      </c>
      <c r="G1983" s="39"/>
      <c r="H1983" s="39"/>
      <c r="I1983" s="40"/>
      <c r="M1983" s="311"/>
      <c r="N1983" s="311"/>
      <c r="O1983" s="312"/>
      <c r="P1983" s="313"/>
    </row>
    <row r="1984" spans="3:16" ht="13.5" customHeight="1">
      <c r="C1984" s="525" t="s">
        <v>1714</v>
      </c>
      <c r="D1984" s="531" t="s">
        <v>1682</v>
      </c>
      <c r="E1984" s="567" t="s">
        <v>40</v>
      </c>
      <c r="F1984" s="313">
        <v>10</v>
      </c>
      <c r="G1984" s="39"/>
      <c r="H1984" s="39"/>
      <c r="I1984" s="40"/>
      <c r="M1984" s="311"/>
      <c r="N1984" s="311"/>
      <c r="O1984" s="312"/>
      <c r="P1984" s="313"/>
    </row>
    <row r="1985" spans="3:16" ht="13.5" customHeight="1">
      <c r="C1985" s="494" t="s">
        <v>1712</v>
      </c>
      <c r="D1985" s="491" t="s">
        <v>1214</v>
      </c>
      <c r="E1985" s="533" t="s">
        <v>35</v>
      </c>
      <c r="F1985" s="313">
        <v>1</v>
      </c>
      <c r="G1985" s="39"/>
      <c r="H1985" s="39"/>
      <c r="I1985" s="40"/>
      <c r="M1985" s="311"/>
      <c r="N1985" s="311"/>
      <c r="O1985" s="312"/>
      <c r="P1985" s="313"/>
    </row>
    <row r="1986" spans="3:16" ht="13.5" customHeight="1">
      <c r="C1986" s="753" t="s">
        <v>1720</v>
      </c>
      <c r="D1986" s="754" t="s">
        <v>1678</v>
      </c>
      <c r="E1986" s="755" t="s">
        <v>40</v>
      </c>
      <c r="F1986" s="313">
        <v>9</v>
      </c>
      <c r="G1986" s="39"/>
      <c r="H1986" s="39"/>
      <c r="I1986" s="40"/>
      <c r="M1986" s="311"/>
      <c r="N1986" s="311"/>
      <c r="O1986" s="312"/>
      <c r="P1986" s="313"/>
    </row>
    <row r="1987" spans="3:16" ht="13.5" customHeight="1">
      <c r="C1987" s="753" t="s">
        <v>1721</v>
      </c>
      <c r="D1987" s="754" t="s">
        <v>1678</v>
      </c>
      <c r="E1987" s="755" t="s">
        <v>35</v>
      </c>
      <c r="F1987" s="313">
        <v>9</v>
      </c>
      <c r="G1987" s="39"/>
      <c r="H1987" s="39"/>
      <c r="I1987" s="40"/>
      <c r="M1987" s="311"/>
      <c r="N1987" s="311"/>
      <c r="O1987" s="312"/>
      <c r="P1987" s="313"/>
    </row>
    <row r="1988" spans="3:16" ht="13.5" customHeight="1">
      <c r="C1988" s="753" t="s">
        <v>1722</v>
      </c>
      <c r="D1988" s="754" t="s">
        <v>1678</v>
      </c>
      <c r="E1988" s="755" t="s">
        <v>40</v>
      </c>
      <c r="F1988" s="313">
        <v>9</v>
      </c>
      <c r="G1988" s="39"/>
      <c r="H1988" s="39"/>
      <c r="I1988" s="40"/>
      <c r="M1988" s="311"/>
      <c r="N1988" s="311"/>
      <c r="O1988" s="312"/>
      <c r="P1988" s="313"/>
    </row>
    <row r="1989" spans="3:16" ht="13.5" customHeight="1">
      <c r="C1989" s="753" t="s">
        <v>1723</v>
      </c>
      <c r="D1989" s="754" t="s">
        <v>1678</v>
      </c>
      <c r="E1989" s="755" t="s">
        <v>35</v>
      </c>
      <c r="F1989" s="313">
        <v>9</v>
      </c>
      <c r="G1989" s="39"/>
      <c r="H1989" s="39"/>
      <c r="I1989" s="40"/>
      <c r="M1989" s="311"/>
      <c r="N1989" s="311"/>
      <c r="O1989" s="312"/>
      <c r="P1989" s="313"/>
    </row>
    <row r="1990" spans="3:16" ht="13.5" customHeight="1">
      <c r="C1990" s="753" t="s">
        <v>1724</v>
      </c>
      <c r="D1990" s="754" t="s">
        <v>1678</v>
      </c>
      <c r="E1990" s="755" t="s">
        <v>40</v>
      </c>
      <c r="F1990" s="313">
        <v>9</v>
      </c>
      <c r="G1990" s="39"/>
      <c r="H1990" s="39"/>
      <c r="I1990" s="40"/>
      <c r="M1990" s="311"/>
      <c r="N1990" s="311"/>
      <c r="O1990" s="312"/>
      <c r="P1990" s="313"/>
    </row>
    <row r="1991" spans="3:16" ht="13.5" customHeight="1">
      <c r="C1991" s="756" t="s">
        <v>1725</v>
      </c>
      <c r="D1991" s="749" t="s">
        <v>319</v>
      </c>
      <c r="E1991" s="750" t="s">
        <v>35</v>
      </c>
      <c r="F1991" s="313">
        <v>1</v>
      </c>
      <c r="G1991" s="39"/>
      <c r="H1991" s="39"/>
      <c r="I1991" s="40"/>
      <c r="M1991" s="311"/>
      <c r="N1991" s="311"/>
      <c r="O1991" s="312"/>
      <c r="P1991" s="313"/>
    </row>
    <row r="1992" spans="3:16" ht="13.5" customHeight="1">
      <c r="C1992" s="757" t="s">
        <v>1726</v>
      </c>
      <c r="D1992" s="758" t="s">
        <v>1680</v>
      </c>
      <c r="E1992" s="759" t="s">
        <v>35</v>
      </c>
      <c r="F1992" s="313">
        <v>9</v>
      </c>
      <c r="G1992" s="39"/>
      <c r="H1992" s="39"/>
      <c r="I1992" s="40"/>
      <c r="M1992" s="311"/>
      <c r="N1992" s="311"/>
      <c r="O1992" s="312"/>
      <c r="P1992" s="313"/>
    </row>
    <row r="1993" spans="3:16" ht="13.5" customHeight="1">
      <c r="C1993" s="757" t="s">
        <v>1727</v>
      </c>
      <c r="D1993" s="758" t="s">
        <v>1680</v>
      </c>
      <c r="E1993" s="759" t="s">
        <v>40</v>
      </c>
      <c r="F1993" s="313">
        <v>9</v>
      </c>
      <c r="G1993" s="39"/>
      <c r="H1993" s="39"/>
      <c r="I1993" s="40"/>
      <c r="M1993" s="311"/>
      <c r="N1993" s="311"/>
      <c r="O1993" s="312"/>
      <c r="P1993" s="313"/>
    </row>
    <row r="1994" spans="3:16" ht="13.5" customHeight="1">
      <c r="C1994" s="757" t="s">
        <v>1728</v>
      </c>
      <c r="D1994" s="758" t="s">
        <v>1680</v>
      </c>
      <c r="E1994" s="759" t="s">
        <v>40</v>
      </c>
      <c r="F1994" s="313">
        <v>9</v>
      </c>
      <c r="G1994" s="39"/>
      <c r="H1994" s="39"/>
      <c r="I1994" s="40"/>
      <c r="M1994" s="311"/>
      <c r="N1994" s="311"/>
      <c r="O1994" s="312"/>
      <c r="P1994" s="313"/>
    </row>
    <row r="1995" spans="3:16" ht="13.5" customHeight="1">
      <c r="C1995" s="757" t="s">
        <v>1729</v>
      </c>
      <c r="D1995" s="758" t="s">
        <v>1680</v>
      </c>
      <c r="E1995" s="759" t="s">
        <v>40</v>
      </c>
      <c r="F1995" s="313">
        <v>9</v>
      </c>
      <c r="G1995" s="39"/>
      <c r="H1995" s="39"/>
      <c r="I1995" s="40"/>
      <c r="M1995" s="311"/>
      <c r="N1995" s="311"/>
      <c r="O1995" s="312"/>
      <c r="P1995" s="313"/>
    </row>
    <row r="1996" spans="3:16" ht="13.5" customHeight="1">
      <c r="C1996" s="760" t="s">
        <v>1730</v>
      </c>
      <c r="D1996" s="760" t="s">
        <v>1680</v>
      </c>
      <c r="E1996" s="761" t="s">
        <v>40</v>
      </c>
      <c r="F1996" s="313">
        <v>9</v>
      </c>
      <c r="G1996" s="39"/>
      <c r="H1996" s="39"/>
      <c r="I1996" s="40"/>
      <c r="M1996" s="311"/>
      <c r="N1996" s="311"/>
      <c r="O1996" s="312"/>
      <c r="P1996" s="313"/>
    </row>
    <row r="1997" spans="3:16" ht="13.5" customHeight="1" thickBot="1">
      <c r="C1997" s="762" t="s">
        <v>1731</v>
      </c>
      <c r="D1997" s="762" t="s">
        <v>1680</v>
      </c>
      <c r="E1997" s="763" t="s">
        <v>37</v>
      </c>
      <c r="F1997" s="313">
        <v>9</v>
      </c>
      <c r="G1997" s="39"/>
      <c r="H1997" s="39"/>
      <c r="I1997" s="40"/>
      <c r="M1997" s="311"/>
      <c r="N1997" s="311"/>
      <c r="O1997" s="312"/>
      <c r="P1997" s="313"/>
    </row>
    <row r="1998" spans="3:16" ht="13.5" customHeight="1">
      <c r="C1998" s="765" t="s">
        <v>1733</v>
      </c>
      <c r="D1998" s="514" t="s">
        <v>1675</v>
      </c>
      <c r="E1998" s="751"/>
      <c r="F1998" s="313">
        <v>9</v>
      </c>
      <c r="G1998" s="39"/>
      <c r="H1998" s="39"/>
      <c r="I1998" s="40"/>
      <c r="M1998" s="311"/>
      <c r="N1998" s="311"/>
      <c r="O1998" s="312"/>
      <c r="P1998" s="313"/>
    </row>
    <row r="1999" spans="3:16" ht="13.5" customHeight="1">
      <c r="C1999" s="764" t="s">
        <v>1734</v>
      </c>
      <c r="D1999" s="514" t="s">
        <v>1675</v>
      </c>
      <c r="E1999" s="751"/>
      <c r="F1999" s="313">
        <v>9</v>
      </c>
      <c r="G1999" s="39"/>
      <c r="H1999" s="39"/>
      <c r="I1999" s="40"/>
      <c r="M1999" s="311"/>
      <c r="N1999" s="311"/>
      <c r="O1999" s="312"/>
      <c r="P1999" s="313"/>
    </row>
    <row r="2000" spans="3:16" ht="13.5" customHeight="1">
      <c r="C2000" s="764" t="s">
        <v>1732</v>
      </c>
      <c r="D2000" s="514" t="s">
        <v>1675</v>
      </c>
      <c r="E2000" s="751"/>
      <c r="F2000" s="313">
        <v>9</v>
      </c>
      <c r="G2000" s="39"/>
      <c r="H2000" s="39"/>
      <c r="I2000" s="40"/>
      <c r="M2000" s="311"/>
      <c r="N2000" s="311"/>
      <c r="O2000" s="312"/>
      <c r="P2000" s="313"/>
    </row>
    <row r="2001" spans="3:16" ht="13.5" customHeight="1">
      <c r="C2001" s="766" t="s">
        <v>1735</v>
      </c>
      <c r="D2001" s="767" t="s">
        <v>1676</v>
      </c>
      <c r="E2001" s="768" t="s">
        <v>40</v>
      </c>
      <c r="F2001" s="313">
        <v>9</v>
      </c>
      <c r="G2001" s="39"/>
      <c r="H2001" s="39"/>
      <c r="I2001" s="40"/>
      <c r="M2001" s="311"/>
      <c r="N2001" s="311"/>
      <c r="O2001" s="312"/>
      <c r="P2001" s="313"/>
    </row>
    <row r="2002" spans="3:16" ht="13.5" customHeight="1">
      <c r="C2002" s="766" t="s">
        <v>1736</v>
      </c>
      <c r="D2002" s="514" t="s">
        <v>1675</v>
      </c>
      <c r="E2002" s="769" t="s">
        <v>40</v>
      </c>
      <c r="F2002" s="313">
        <v>9</v>
      </c>
      <c r="G2002" s="39"/>
      <c r="H2002" s="39"/>
      <c r="I2002" s="40"/>
      <c r="M2002" s="311"/>
      <c r="N2002" s="311"/>
      <c r="O2002" s="312"/>
      <c r="P2002" s="313"/>
    </row>
    <row r="2003" spans="3:16" ht="13.5" customHeight="1">
      <c r="C2003" s="770" t="s">
        <v>1712</v>
      </c>
      <c r="D2003" s="491" t="s">
        <v>1214</v>
      </c>
      <c r="E2003" s="769" t="s">
        <v>40</v>
      </c>
      <c r="F2003" s="313">
        <v>1</v>
      </c>
      <c r="G2003" s="39"/>
      <c r="H2003" s="39"/>
      <c r="I2003" s="40"/>
      <c r="M2003" s="311"/>
      <c r="N2003" s="311"/>
      <c r="O2003" s="312"/>
      <c r="P2003" s="313"/>
    </row>
    <row r="2004" spans="3:16" ht="13.5" customHeight="1">
      <c r="C2004" s="770" t="s">
        <v>1733</v>
      </c>
      <c r="D2004" s="514" t="s">
        <v>1675</v>
      </c>
      <c r="E2004" s="769" t="s">
        <v>40</v>
      </c>
      <c r="F2004" s="313">
        <v>9</v>
      </c>
      <c r="G2004" s="39"/>
      <c r="H2004" s="39"/>
      <c r="I2004" s="40"/>
      <c r="M2004" s="311"/>
      <c r="N2004" s="311"/>
      <c r="O2004" s="312"/>
      <c r="P2004" s="313"/>
    </row>
    <row r="2005" spans="3:16" ht="13.5" customHeight="1">
      <c r="C2005" s="770" t="s">
        <v>1734</v>
      </c>
      <c r="D2005" s="514" t="s">
        <v>1675</v>
      </c>
      <c r="E2005" s="769" t="s">
        <v>40</v>
      </c>
      <c r="F2005" s="313">
        <v>9</v>
      </c>
      <c r="G2005" s="39"/>
      <c r="H2005" s="39"/>
      <c r="I2005" s="40"/>
      <c r="M2005" s="311"/>
      <c r="N2005" s="311"/>
      <c r="O2005" s="312"/>
      <c r="P2005" s="313"/>
    </row>
    <row r="2006" spans="3:16" ht="13.5" customHeight="1">
      <c r="C2006" s="770" t="s">
        <v>1732</v>
      </c>
      <c r="D2006" s="514" t="s">
        <v>1675</v>
      </c>
      <c r="E2006" s="769" t="s">
        <v>40</v>
      </c>
      <c r="F2006" s="313">
        <v>9</v>
      </c>
      <c r="G2006" s="39"/>
      <c r="H2006" s="39"/>
      <c r="I2006" s="40"/>
      <c r="M2006" s="311"/>
      <c r="N2006" s="311"/>
      <c r="O2006" s="312"/>
      <c r="P2006" s="313"/>
    </row>
    <row r="2007" spans="3:16" ht="13.5" customHeight="1">
      <c r="C2007" s="770" t="s">
        <v>1720</v>
      </c>
      <c r="D2007" s="514" t="s">
        <v>1675</v>
      </c>
      <c r="E2007" s="769" t="s">
        <v>40</v>
      </c>
      <c r="F2007" s="313">
        <v>9</v>
      </c>
      <c r="G2007" s="39"/>
      <c r="H2007" s="39"/>
      <c r="I2007" s="40"/>
      <c r="M2007" s="311"/>
      <c r="N2007" s="311"/>
      <c r="O2007" s="312"/>
      <c r="P2007" s="313"/>
    </row>
    <row r="2008" spans="3:16" ht="13.5" customHeight="1">
      <c r="C2008" s="770" t="s">
        <v>1721</v>
      </c>
      <c r="D2008" s="514" t="s">
        <v>1675</v>
      </c>
      <c r="E2008" s="769" t="s">
        <v>40</v>
      </c>
      <c r="F2008" s="313">
        <v>9</v>
      </c>
      <c r="G2008" s="39"/>
      <c r="H2008" s="39"/>
      <c r="I2008" s="40"/>
      <c r="M2008" s="311"/>
      <c r="N2008" s="311"/>
      <c r="O2008" s="312"/>
      <c r="P2008" s="313"/>
    </row>
    <row r="2009" spans="3:16" ht="13.5" customHeight="1">
      <c r="C2009" s="434" t="s">
        <v>1741</v>
      </c>
      <c r="D2009" s="498" t="s">
        <v>240</v>
      </c>
      <c r="E2009" s="466" t="s">
        <v>40</v>
      </c>
      <c r="F2009" s="313">
        <v>2</v>
      </c>
      <c r="G2009" s="39"/>
      <c r="H2009" s="39"/>
      <c r="I2009" s="40"/>
      <c r="M2009" s="311"/>
      <c r="N2009" s="311"/>
      <c r="O2009" s="312"/>
      <c r="P2009" s="313"/>
    </row>
    <row r="2010" spans="3:16" ht="13.5" customHeight="1">
      <c r="C2010" s="434" t="s">
        <v>1742</v>
      </c>
      <c r="D2010" s="499" t="s">
        <v>1393</v>
      </c>
      <c r="E2010" s="466" t="s">
        <v>40</v>
      </c>
      <c r="F2010" s="313">
        <v>2</v>
      </c>
      <c r="G2010" s="39"/>
      <c r="H2010" s="39"/>
      <c r="I2010" s="40"/>
      <c r="M2010" s="311"/>
      <c r="N2010" s="311"/>
      <c r="O2010" s="312"/>
      <c r="P2010" s="313"/>
    </row>
    <row r="2011" spans="3:16" ht="13.5" customHeight="1">
      <c r="C2011" s="475" t="s">
        <v>1769</v>
      </c>
      <c r="D2011" s="639" t="s">
        <v>49</v>
      </c>
      <c r="E2011" s="466" t="s">
        <v>40</v>
      </c>
      <c r="F2011" s="313">
        <v>7</v>
      </c>
      <c r="G2011" s="39"/>
      <c r="H2011" s="39"/>
      <c r="I2011" s="40"/>
      <c r="M2011" s="311"/>
      <c r="N2011" s="311"/>
      <c r="O2011" s="312"/>
      <c r="P2011" s="313"/>
    </row>
    <row r="2012" spans="3:16" ht="13.5" customHeight="1">
      <c r="C2012" s="434"/>
      <c r="D2012" s="451"/>
      <c r="E2012" s="466"/>
      <c r="F2012" s="313"/>
      <c r="G2012" s="39"/>
      <c r="H2012" s="39"/>
      <c r="I2012" s="40"/>
      <c r="M2012" s="311"/>
      <c r="N2012" s="311"/>
      <c r="O2012" s="312"/>
      <c r="P2012" s="313"/>
    </row>
    <row r="2013" spans="3:16" ht="13.5" customHeight="1">
      <c r="C2013" s="434"/>
      <c r="D2013" s="451"/>
      <c r="E2013" s="466"/>
      <c r="F2013" s="313"/>
      <c r="G2013" s="39"/>
      <c r="H2013" s="39"/>
      <c r="I2013" s="40"/>
      <c r="M2013" s="311"/>
      <c r="N2013" s="311"/>
      <c r="O2013" s="312"/>
      <c r="P2013" s="313"/>
    </row>
    <row r="2014" spans="3:16" ht="13.5" customHeight="1">
      <c r="C2014" s="434"/>
      <c r="D2014" s="451"/>
      <c r="E2014" s="466"/>
      <c r="F2014" s="313"/>
      <c r="G2014" s="39"/>
      <c r="H2014" s="39"/>
      <c r="I2014" s="40"/>
      <c r="M2014" s="315"/>
      <c r="N2014" s="315"/>
      <c r="O2014" s="316"/>
      <c r="P2014" s="313"/>
    </row>
    <row r="2015" spans="3:16" ht="13.5" customHeight="1">
      <c r="C2015" s="434"/>
      <c r="D2015" s="451"/>
      <c r="E2015" s="466"/>
      <c r="F2015" s="313"/>
      <c r="G2015" s="39"/>
      <c r="H2015" s="39"/>
      <c r="I2015" s="40"/>
      <c r="M2015" s="311"/>
      <c r="N2015" s="311"/>
      <c r="O2015" s="312"/>
      <c r="P2015" s="313"/>
    </row>
    <row r="2016" spans="3:16" ht="13.5" customHeight="1">
      <c r="C2016" s="434"/>
      <c r="D2016" s="451"/>
      <c r="E2016" s="466"/>
      <c r="F2016" s="313"/>
      <c r="G2016" s="39"/>
      <c r="H2016" s="39"/>
      <c r="I2016" s="40"/>
      <c r="M2016" s="311"/>
      <c r="N2016" s="311"/>
      <c r="O2016" s="312"/>
      <c r="P2016" s="313"/>
    </row>
    <row r="2017" spans="3:16" ht="13.5" customHeight="1">
      <c r="C2017" s="434"/>
      <c r="D2017" s="451"/>
      <c r="E2017" s="466"/>
      <c r="F2017" s="313"/>
      <c r="G2017" s="39"/>
      <c r="H2017" s="39"/>
      <c r="I2017" s="40"/>
      <c r="M2017" s="311"/>
      <c r="N2017" s="311"/>
      <c r="O2017" s="312"/>
      <c r="P2017" s="313"/>
    </row>
    <row r="2018" spans="3:16" ht="13.5" customHeight="1">
      <c r="C2018" s="435"/>
      <c r="D2018" s="451"/>
      <c r="E2018" s="466"/>
      <c r="F2018" s="313"/>
      <c r="G2018" s="39"/>
      <c r="H2018" s="39"/>
      <c r="I2018" s="40"/>
      <c r="M2018" s="311"/>
      <c r="N2018" s="311"/>
      <c r="O2018" s="312"/>
      <c r="P2018" s="313"/>
    </row>
    <row r="2019" spans="3:16" ht="13.5" customHeight="1">
      <c r="C2019" s="434"/>
      <c r="D2019" s="451"/>
      <c r="E2019" s="466"/>
      <c r="F2019" s="313"/>
      <c r="G2019" s="39"/>
      <c r="H2019" s="39"/>
      <c r="I2019" s="40"/>
      <c r="M2019" s="311"/>
      <c r="N2019" s="311"/>
      <c r="O2019" s="312"/>
      <c r="P2019" s="313"/>
    </row>
    <row r="2020" spans="3:16" ht="13.5" customHeight="1">
      <c r="C2020" s="435"/>
      <c r="D2020" s="451"/>
      <c r="E2020" s="466"/>
      <c r="F2020" s="313"/>
      <c r="G2020" s="39"/>
      <c r="H2020" s="39"/>
      <c r="I2020" s="40"/>
      <c r="M2020" s="311"/>
      <c r="N2020" s="311"/>
      <c r="O2020" s="312"/>
      <c r="P2020" s="313"/>
    </row>
    <row r="2021" spans="3:16" ht="13.5" customHeight="1">
      <c r="C2021" s="436"/>
      <c r="D2021" s="451"/>
      <c r="E2021" s="466"/>
      <c r="F2021" s="313"/>
      <c r="G2021" s="39"/>
      <c r="H2021" s="39"/>
      <c r="I2021" s="40"/>
      <c r="M2021" s="311"/>
      <c r="N2021" s="311"/>
      <c r="O2021" s="312"/>
      <c r="P2021" s="313"/>
    </row>
    <row r="2022" spans="3:16" ht="13.5" customHeight="1">
      <c r="C2022" s="437"/>
      <c r="D2022" s="452"/>
      <c r="E2022" s="466"/>
      <c r="F2022" s="313"/>
      <c r="G2022" s="39"/>
      <c r="H2022" s="39"/>
      <c r="I2022" s="40"/>
      <c r="M2022" s="311"/>
      <c r="N2022" s="311"/>
      <c r="O2022" s="312"/>
      <c r="P2022" s="313"/>
    </row>
    <row r="2023" spans="3:16" ht="13.5" customHeight="1">
      <c r="C2023" s="437"/>
      <c r="D2023" s="452"/>
      <c r="E2023" s="466"/>
      <c r="F2023" s="313"/>
      <c r="G2023" s="39"/>
      <c r="H2023" s="39"/>
      <c r="I2023" s="40"/>
      <c r="M2023" s="311"/>
      <c r="N2023" s="311"/>
      <c r="O2023" s="312"/>
      <c r="P2023" s="313"/>
    </row>
    <row r="2024" spans="3:16" ht="13.5" customHeight="1">
      <c r="C2024" s="437"/>
      <c r="D2024" s="452"/>
      <c r="E2024" s="466"/>
      <c r="F2024" s="313"/>
      <c r="G2024" s="39"/>
      <c r="H2024" s="39"/>
      <c r="I2024" s="40"/>
      <c r="M2024" s="311"/>
      <c r="N2024" s="311"/>
      <c r="O2024" s="312"/>
      <c r="P2024" s="313"/>
    </row>
    <row r="2025" spans="3:16" ht="13.5" customHeight="1">
      <c r="C2025" s="438"/>
      <c r="D2025" s="453"/>
      <c r="E2025" s="466"/>
      <c r="F2025" s="313"/>
      <c r="G2025" s="39"/>
      <c r="H2025" s="39"/>
      <c r="I2025" s="40"/>
      <c r="M2025" s="311"/>
      <c r="N2025" s="311"/>
      <c r="O2025" s="312"/>
      <c r="P2025" s="313"/>
    </row>
    <row r="2026" spans="3:16" ht="13.5" customHeight="1">
      <c r="C2026" s="437"/>
      <c r="D2026" s="452"/>
      <c r="E2026" s="466"/>
      <c r="F2026" s="313"/>
      <c r="G2026" s="39"/>
      <c r="H2026" s="39"/>
      <c r="I2026" s="40"/>
      <c r="M2026" s="311"/>
      <c r="N2026" s="311"/>
      <c r="O2026" s="312"/>
      <c r="P2026" s="313"/>
    </row>
    <row r="2027" spans="3:16" ht="13.5" customHeight="1">
      <c r="C2027" s="437"/>
      <c r="D2027" s="452"/>
      <c r="E2027" s="466"/>
      <c r="F2027" s="313"/>
      <c r="G2027" s="39"/>
      <c r="H2027" s="39"/>
      <c r="I2027" s="40"/>
      <c r="M2027" s="311"/>
      <c r="N2027" s="311"/>
      <c r="O2027" s="312"/>
      <c r="P2027" s="313"/>
    </row>
    <row r="2028" spans="3:16" ht="13.5" customHeight="1">
      <c r="C2028" s="439"/>
      <c r="D2028" s="452"/>
      <c r="E2028" s="466"/>
      <c r="F2028" s="313"/>
      <c r="G2028" s="39"/>
      <c r="H2028" s="39"/>
      <c r="I2028" s="40"/>
      <c r="M2028" s="311"/>
      <c r="N2028" s="311"/>
      <c r="O2028" s="312"/>
      <c r="P2028" s="313"/>
    </row>
    <row r="2029" spans="3:16" ht="13.5" customHeight="1">
      <c r="C2029" s="440"/>
      <c r="D2029" s="454"/>
      <c r="E2029" s="466"/>
      <c r="F2029" s="313"/>
      <c r="G2029" s="39"/>
      <c r="H2029" s="39"/>
      <c r="I2029" s="40"/>
      <c r="M2029" s="311"/>
      <c r="N2029" s="311"/>
      <c r="O2029" s="312"/>
      <c r="P2029" s="313"/>
    </row>
    <row r="2030" spans="3:16" ht="13.5" customHeight="1">
      <c r="C2030" s="440"/>
      <c r="D2030" s="454"/>
      <c r="E2030" s="466"/>
      <c r="F2030" s="313"/>
      <c r="G2030" s="39"/>
      <c r="H2030" s="39"/>
      <c r="I2030" s="40"/>
      <c r="M2030" s="311"/>
      <c r="N2030" s="311"/>
      <c r="O2030" s="312"/>
      <c r="P2030" s="313"/>
    </row>
    <row r="2031" spans="3:16" ht="13.5" customHeight="1">
      <c r="C2031" s="440"/>
      <c r="D2031" s="454"/>
      <c r="E2031" s="466"/>
      <c r="F2031" s="313"/>
      <c r="G2031" s="39"/>
      <c r="H2031" s="39"/>
      <c r="I2031" s="40"/>
      <c r="M2031" s="311"/>
      <c r="N2031" s="311"/>
      <c r="O2031" s="312"/>
      <c r="P2031" s="313"/>
    </row>
    <row r="2032" spans="3:16" ht="13.5" customHeight="1">
      <c r="C2032" s="440"/>
      <c r="D2032" s="454"/>
      <c r="E2032" s="466"/>
      <c r="F2032" s="313"/>
      <c r="G2032" s="39"/>
      <c r="H2032" s="39"/>
      <c r="I2032" s="40"/>
      <c r="M2032" s="311"/>
      <c r="N2032" s="311"/>
      <c r="O2032" s="312"/>
      <c r="P2032" s="313"/>
    </row>
    <row r="2033" spans="3:16" ht="13.5" customHeight="1">
      <c r="C2033" s="440"/>
      <c r="D2033" s="454"/>
      <c r="E2033" s="466"/>
      <c r="F2033" s="313"/>
      <c r="G2033" s="39"/>
      <c r="H2033" s="39"/>
      <c r="I2033" s="40"/>
      <c r="M2033" s="311"/>
      <c r="N2033" s="311"/>
      <c r="O2033" s="312"/>
      <c r="P2033" s="313"/>
    </row>
    <row r="2034" spans="3:16" ht="13.5" customHeight="1">
      <c r="C2034" s="440"/>
      <c r="D2034" s="454"/>
      <c r="E2034" s="466"/>
      <c r="F2034" s="313"/>
      <c r="G2034" s="39"/>
      <c r="H2034" s="39"/>
      <c r="I2034" s="40"/>
      <c r="M2034" s="311"/>
      <c r="N2034" s="311"/>
      <c r="O2034" s="312"/>
      <c r="P2034" s="313"/>
    </row>
    <row r="2035" spans="3:16" ht="13.5" customHeight="1">
      <c r="C2035" s="440"/>
      <c r="D2035" s="454"/>
      <c r="E2035" s="466"/>
      <c r="F2035" s="313"/>
      <c r="G2035" s="39"/>
      <c r="H2035" s="39"/>
      <c r="I2035" s="40"/>
      <c r="M2035" s="311"/>
      <c r="N2035" s="311"/>
      <c r="O2035" s="312"/>
      <c r="P2035" s="313"/>
    </row>
    <row r="2036" spans="3:16" ht="13.5" customHeight="1">
      <c r="C2036" s="434"/>
      <c r="D2036" s="454"/>
      <c r="E2036" s="466"/>
      <c r="F2036" s="313"/>
      <c r="G2036" s="39"/>
      <c r="H2036" s="39"/>
      <c r="I2036" s="40"/>
      <c r="M2036" s="311"/>
      <c r="N2036" s="311"/>
      <c r="O2036" s="312"/>
      <c r="P2036" s="313"/>
    </row>
    <row r="2037" spans="3:16" ht="13.5" customHeight="1">
      <c r="C2037" s="437"/>
      <c r="D2037" s="455"/>
      <c r="E2037" s="466"/>
      <c r="F2037" s="313"/>
      <c r="G2037" s="39"/>
      <c r="H2037" s="39"/>
      <c r="I2037" s="40"/>
      <c r="M2037" s="311"/>
      <c r="N2037" s="311"/>
      <c r="O2037" s="312"/>
      <c r="P2037" s="313"/>
    </row>
    <row r="2038" spans="3:16" ht="13.5" customHeight="1">
      <c r="C2038" s="437"/>
      <c r="D2038" s="455"/>
      <c r="E2038" s="466"/>
      <c r="F2038" s="313"/>
      <c r="G2038" s="39"/>
      <c r="H2038" s="39"/>
      <c r="I2038" s="40"/>
      <c r="M2038" s="311"/>
      <c r="N2038" s="311"/>
      <c r="O2038" s="312"/>
      <c r="P2038" s="313"/>
    </row>
    <row r="2039" spans="3:16" ht="13.5" customHeight="1">
      <c r="C2039" s="437"/>
      <c r="D2039" s="455"/>
      <c r="E2039" s="466"/>
      <c r="F2039" s="313"/>
      <c r="G2039" s="39"/>
      <c r="H2039" s="39"/>
      <c r="I2039" s="40"/>
      <c r="M2039" s="311"/>
      <c r="N2039" s="311"/>
      <c r="O2039" s="312"/>
      <c r="P2039" s="313"/>
    </row>
    <row r="2040" spans="3:16" ht="13.5" customHeight="1">
      <c r="C2040" s="437"/>
      <c r="D2040" s="455"/>
      <c r="E2040" s="466"/>
      <c r="F2040" s="313"/>
      <c r="G2040" s="39"/>
      <c r="H2040" s="39"/>
      <c r="I2040" s="40"/>
      <c r="M2040" s="311"/>
      <c r="N2040" s="311"/>
      <c r="O2040" s="312"/>
      <c r="P2040" s="313"/>
    </row>
    <row r="2041" spans="3:16" ht="13.5" customHeight="1">
      <c r="C2041" s="438"/>
      <c r="D2041" s="455"/>
      <c r="E2041" s="466"/>
      <c r="F2041" s="313"/>
      <c r="G2041" s="39"/>
      <c r="H2041" s="39"/>
      <c r="I2041" s="40"/>
      <c r="M2041" s="311"/>
      <c r="N2041" s="311"/>
      <c r="O2041" s="312"/>
      <c r="P2041" s="313"/>
    </row>
    <row r="2042" spans="3:16" ht="13.5" customHeight="1">
      <c r="C2042" s="437"/>
      <c r="D2042" s="455"/>
      <c r="E2042" s="466"/>
      <c r="F2042" s="313"/>
      <c r="G2042" s="39"/>
      <c r="H2042" s="39"/>
      <c r="I2042" s="40"/>
      <c r="M2042" s="311"/>
      <c r="N2042" s="311"/>
      <c r="O2042" s="312"/>
      <c r="P2042" s="313"/>
    </row>
    <row r="2043" spans="3:16" ht="13.5" customHeight="1">
      <c r="C2043" s="441"/>
      <c r="D2043" s="455"/>
      <c r="E2043" s="466"/>
      <c r="F2043" s="313"/>
      <c r="G2043" s="39"/>
      <c r="H2043" s="39"/>
      <c r="I2043" s="40"/>
      <c r="M2043" s="311"/>
      <c r="N2043" s="311"/>
      <c r="O2043" s="312"/>
      <c r="P2043" s="313"/>
    </row>
    <row r="2044" spans="3:16" ht="13.5" customHeight="1">
      <c r="C2044" s="437"/>
      <c r="D2044" s="455"/>
      <c r="E2044" s="466"/>
      <c r="F2044" s="313"/>
      <c r="G2044" s="39"/>
      <c r="H2044" s="39"/>
      <c r="I2044" s="40"/>
      <c r="M2044" s="311"/>
      <c r="N2044" s="311"/>
      <c r="O2044" s="312"/>
      <c r="P2044" s="313"/>
    </row>
    <row r="2045" spans="3:16" ht="13.5" customHeight="1">
      <c r="C2045" s="442"/>
      <c r="D2045" s="455"/>
      <c r="E2045" s="466"/>
      <c r="F2045" s="313"/>
      <c r="G2045" s="39"/>
      <c r="H2045" s="39"/>
      <c r="I2045" s="40"/>
      <c r="M2045" s="311"/>
      <c r="N2045" s="311"/>
      <c r="O2045" s="312"/>
      <c r="P2045" s="313"/>
    </row>
    <row r="2046" spans="3:16" ht="13.5" customHeight="1">
      <c r="C2046" s="437"/>
      <c r="D2046" s="455"/>
      <c r="E2046" s="466"/>
      <c r="F2046" s="313"/>
      <c r="G2046" s="39"/>
      <c r="H2046" s="39"/>
      <c r="I2046" s="40"/>
      <c r="M2046" s="311"/>
      <c r="N2046" s="311"/>
      <c r="O2046" s="312"/>
      <c r="P2046" s="313"/>
    </row>
    <row r="2047" spans="3:16" ht="13.5" customHeight="1">
      <c r="C2047" s="441"/>
      <c r="D2047" s="455"/>
      <c r="E2047" s="466"/>
      <c r="F2047" s="313"/>
      <c r="G2047" s="39"/>
      <c r="H2047" s="39"/>
      <c r="I2047" s="40"/>
      <c r="M2047" s="311"/>
      <c r="N2047" s="311"/>
      <c r="O2047" s="312"/>
      <c r="P2047" s="313"/>
    </row>
    <row r="2048" spans="3:16" ht="13.5" customHeight="1">
      <c r="C2048" s="437"/>
      <c r="D2048" s="455"/>
      <c r="E2048" s="466"/>
      <c r="F2048" s="313"/>
      <c r="G2048" s="39"/>
      <c r="H2048" s="39"/>
      <c r="I2048" s="40"/>
      <c r="M2048" s="311"/>
      <c r="N2048" s="311"/>
      <c r="O2048" s="312"/>
      <c r="P2048" s="313"/>
    </row>
    <row r="2049" spans="3:16" ht="13.5" customHeight="1">
      <c r="C2049" s="437"/>
      <c r="D2049" s="455"/>
      <c r="E2049" s="466"/>
      <c r="F2049" s="313"/>
      <c r="G2049" s="39"/>
      <c r="H2049" s="39"/>
      <c r="I2049" s="40"/>
      <c r="M2049" s="311"/>
      <c r="N2049" s="311"/>
      <c r="O2049" s="312"/>
      <c r="P2049" s="313"/>
    </row>
    <row r="2050" spans="3:16" ht="13.5" customHeight="1">
      <c r="C2050" s="443"/>
      <c r="D2050" s="456"/>
      <c r="E2050" s="467"/>
      <c r="F2050" s="313"/>
      <c r="G2050" s="39"/>
      <c r="H2050" s="39"/>
      <c r="I2050" s="40"/>
      <c r="M2050" s="311"/>
      <c r="N2050" s="311"/>
      <c r="O2050" s="312"/>
      <c r="P2050" s="313"/>
    </row>
    <row r="2051" spans="3:16" ht="13.5" customHeight="1">
      <c r="C2051" s="437"/>
      <c r="D2051" s="452"/>
      <c r="E2051" s="466"/>
      <c r="F2051" s="313"/>
      <c r="G2051" s="39"/>
      <c r="H2051" s="39"/>
      <c r="I2051" s="40"/>
      <c r="M2051" s="311"/>
      <c r="N2051" s="311"/>
      <c r="O2051" s="312"/>
      <c r="P2051" s="313"/>
    </row>
    <row r="2052" spans="3:16" ht="13.5" customHeight="1">
      <c r="C2052" s="444"/>
      <c r="D2052" s="457"/>
      <c r="E2052" s="465"/>
      <c r="F2052" s="313"/>
      <c r="G2052" s="39"/>
      <c r="H2052" s="39"/>
      <c r="I2052" s="40"/>
      <c r="M2052" s="311"/>
      <c r="N2052" s="311"/>
      <c r="O2052" s="312"/>
      <c r="P2052" s="313"/>
    </row>
    <row r="2053" spans="3:16" ht="13.5" customHeight="1">
      <c r="C2053" s="444"/>
      <c r="D2053" s="457"/>
      <c r="E2053" s="465"/>
      <c r="F2053" s="313"/>
      <c r="G2053" s="39"/>
      <c r="H2053" s="39"/>
      <c r="I2053" s="40"/>
      <c r="M2053" s="311"/>
      <c r="N2053" s="311"/>
      <c r="O2053" s="312"/>
      <c r="P2053" s="313"/>
    </row>
    <row r="2054" spans="3:16" ht="13.5" customHeight="1">
      <c r="C2054" s="440"/>
      <c r="D2054" s="458"/>
      <c r="E2054" s="466"/>
      <c r="F2054" s="313"/>
      <c r="G2054" s="39"/>
      <c r="H2054" s="39"/>
      <c r="I2054" s="40"/>
      <c r="M2054" s="311"/>
      <c r="N2054" s="311"/>
      <c r="O2054" s="312"/>
      <c r="P2054" s="313"/>
    </row>
    <row r="2055" spans="3:16" ht="13.5" customHeight="1">
      <c r="C2055" s="440"/>
      <c r="D2055" s="458"/>
      <c r="E2055" s="466"/>
      <c r="F2055" s="313"/>
      <c r="G2055" s="39"/>
      <c r="H2055" s="39"/>
      <c r="I2055" s="40"/>
      <c r="M2055" s="275"/>
      <c r="N2055" s="278"/>
      <c r="O2055" s="279"/>
      <c r="P2055" s="313"/>
    </row>
    <row r="2056" spans="3:16" ht="13.5" customHeight="1">
      <c r="C2056" s="440"/>
      <c r="D2056" s="458"/>
      <c r="E2056" s="466"/>
      <c r="F2056" s="313"/>
      <c r="G2056" s="39"/>
      <c r="H2056" s="39"/>
      <c r="I2056" s="40"/>
      <c r="M2056" s="311"/>
      <c r="N2056" s="311"/>
      <c r="O2056" s="312"/>
      <c r="P2056" s="313"/>
    </row>
    <row r="2057" spans="3:16" ht="13.5" customHeight="1">
      <c r="C2057" s="440"/>
      <c r="D2057" s="458"/>
      <c r="E2057" s="466"/>
      <c r="F2057" s="313"/>
      <c r="G2057" s="39"/>
      <c r="H2057" s="39"/>
      <c r="I2057" s="40"/>
      <c r="M2057" s="311"/>
      <c r="N2057" s="311"/>
      <c r="O2057" s="312"/>
      <c r="P2057" s="313"/>
    </row>
    <row r="2058" spans="3:16" ht="13.5" customHeight="1">
      <c r="C2058" s="440"/>
      <c r="D2058" s="458"/>
      <c r="E2058" s="466"/>
      <c r="F2058" s="313"/>
      <c r="G2058" s="39"/>
      <c r="H2058" s="39"/>
      <c r="I2058" s="40"/>
      <c r="M2058" s="311"/>
      <c r="N2058" s="311"/>
      <c r="O2058" s="312"/>
      <c r="P2058" s="313"/>
    </row>
    <row r="2059" spans="3:16" ht="13.5" customHeight="1">
      <c r="C2059" s="437"/>
      <c r="D2059" s="452"/>
      <c r="E2059" s="466"/>
      <c r="F2059" s="313"/>
      <c r="G2059" s="39"/>
      <c r="H2059" s="39"/>
      <c r="I2059" s="40"/>
      <c r="M2059" s="311"/>
      <c r="N2059" s="311"/>
      <c r="O2059" s="312"/>
      <c r="P2059" s="313"/>
    </row>
    <row r="2060" spans="3:16" ht="13.5" customHeight="1">
      <c r="C2060" s="437"/>
      <c r="D2060" s="452"/>
      <c r="E2060" s="466"/>
      <c r="F2060" s="313"/>
      <c r="G2060" s="39"/>
      <c r="H2060" s="39"/>
      <c r="I2060" s="40"/>
      <c r="M2060" s="311"/>
      <c r="N2060" s="311"/>
      <c r="O2060" s="312"/>
      <c r="P2060" s="313"/>
    </row>
    <row r="2061" spans="3:16" ht="13.5" customHeight="1">
      <c r="C2061" s="437"/>
      <c r="D2061" s="452"/>
      <c r="E2061" s="466"/>
      <c r="F2061" s="313"/>
      <c r="G2061" s="39"/>
      <c r="H2061" s="39"/>
      <c r="I2061" s="40"/>
      <c r="M2061" s="311"/>
      <c r="N2061" s="311"/>
      <c r="O2061" s="312"/>
      <c r="P2061" s="313"/>
    </row>
    <row r="2062" spans="3:16" ht="13.5" customHeight="1">
      <c r="C2062" s="437"/>
      <c r="D2062" s="452"/>
      <c r="E2062" s="466"/>
      <c r="F2062" s="313"/>
      <c r="G2062" s="39"/>
      <c r="H2062" s="39"/>
      <c r="I2062" s="40"/>
      <c r="M2062" s="311"/>
      <c r="N2062" s="311"/>
      <c r="O2062" s="312"/>
      <c r="P2062" s="313"/>
    </row>
    <row r="2063" spans="3:16" ht="13.5" customHeight="1">
      <c r="C2063" s="437"/>
      <c r="D2063" s="452"/>
      <c r="E2063" s="466"/>
      <c r="F2063" s="313"/>
      <c r="G2063" s="39"/>
      <c r="H2063" s="39"/>
      <c r="I2063" s="40"/>
      <c r="M2063" s="311"/>
      <c r="N2063" s="311"/>
      <c r="O2063" s="312"/>
      <c r="P2063" s="313"/>
    </row>
    <row r="2064" spans="3:16" ht="13.5" customHeight="1">
      <c r="C2064" s="437"/>
      <c r="D2064" s="452"/>
      <c r="E2064" s="466"/>
      <c r="F2064" s="313"/>
      <c r="G2064" s="39"/>
      <c r="H2064" s="39"/>
      <c r="I2064" s="40"/>
      <c r="M2064" s="311"/>
      <c r="N2064" s="311"/>
      <c r="O2064" s="312"/>
      <c r="P2064" s="313"/>
    </row>
    <row r="2065" spans="3:16" ht="13.5" customHeight="1">
      <c r="C2065" s="437"/>
      <c r="D2065" s="452"/>
      <c r="E2065" s="466"/>
      <c r="F2065" s="313"/>
      <c r="G2065" s="39"/>
      <c r="H2065" s="39"/>
      <c r="I2065" s="40"/>
      <c r="M2065" s="311"/>
      <c r="N2065" s="311"/>
      <c r="O2065" s="312"/>
      <c r="P2065" s="313"/>
    </row>
    <row r="2066" spans="3:16" ht="13.5" customHeight="1">
      <c r="C2066" s="445"/>
      <c r="D2066" s="459"/>
      <c r="E2066" s="466"/>
      <c r="F2066" s="313"/>
      <c r="G2066" s="39"/>
      <c r="H2066" s="39"/>
      <c r="I2066" s="40"/>
      <c r="M2066" s="311"/>
      <c r="N2066" s="311"/>
      <c r="O2066" s="312"/>
      <c r="P2066" s="313"/>
    </row>
    <row r="2067" spans="3:16" ht="13.5" customHeight="1">
      <c r="C2067" s="440"/>
      <c r="D2067" s="458"/>
      <c r="E2067" s="466"/>
      <c r="F2067" s="313"/>
      <c r="G2067" s="39"/>
      <c r="H2067" s="39"/>
      <c r="I2067" s="40"/>
      <c r="M2067" s="311"/>
      <c r="N2067" s="311"/>
      <c r="O2067" s="312"/>
      <c r="P2067" s="313"/>
    </row>
    <row r="2068" spans="3:16" ht="13.5" customHeight="1">
      <c r="C2068" s="440"/>
      <c r="D2068" s="458"/>
      <c r="E2068" s="466"/>
      <c r="F2068" s="313"/>
      <c r="G2068" s="39"/>
      <c r="H2068" s="39"/>
      <c r="I2068" s="40"/>
      <c r="M2068" s="311"/>
      <c r="N2068" s="311"/>
      <c r="O2068" s="312"/>
      <c r="P2068" s="313"/>
    </row>
    <row r="2069" spans="3:16" ht="13.5" customHeight="1">
      <c r="C2069" s="440"/>
      <c r="D2069" s="458"/>
      <c r="E2069" s="466"/>
      <c r="F2069" s="313"/>
      <c r="G2069" s="39"/>
      <c r="H2069" s="39"/>
      <c r="I2069" s="40"/>
      <c r="M2069" s="311"/>
      <c r="N2069" s="311"/>
      <c r="O2069" s="312"/>
      <c r="P2069" s="313"/>
    </row>
    <row r="2070" spans="3:16" ht="13.5" customHeight="1">
      <c r="C2070" s="440"/>
      <c r="D2070" s="458"/>
      <c r="E2070" s="466"/>
      <c r="F2070" s="313"/>
      <c r="G2070" s="39"/>
      <c r="H2070" s="39"/>
      <c r="I2070" s="40"/>
      <c r="M2070" s="311"/>
      <c r="N2070" s="311"/>
      <c r="O2070" s="312"/>
      <c r="P2070" s="313"/>
    </row>
    <row r="2071" spans="3:16" ht="13.5" customHeight="1">
      <c r="C2071" s="440"/>
      <c r="D2071" s="458"/>
      <c r="E2071" s="466"/>
      <c r="F2071" s="313"/>
      <c r="G2071" s="39"/>
      <c r="H2071" s="39"/>
      <c r="I2071" s="40"/>
      <c r="M2071" s="311"/>
      <c r="N2071" s="311"/>
      <c r="O2071" s="312"/>
      <c r="P2071" s="313"/>
    </row>
    <row r="2072" spans="3:16" ht="13.5" customHeight="1">
      <c r="C2072" s="440"/>
      <c r="D2072" s="458"/>
      <c r="E2072" s="466"/>
      <c r="F2072" s="313"/>
      <c r="G2072" s="39"/>
      <c r="H2072" s="39"/>
      <c r="I2072" s="40"/>
      <c r="M2072" s="311"/>
      <c r="N2072" s="311"/>
      <c r="O2072" s="312"/>
      <c r="P2072" s="313"/>
    </row>
    <row r="2073" spans="3:16" ht="13.5" customHeight="1">
      <c r="C2073" s="435"/>
      <c r="D2073" s="460"/>
      <c r="E2073" s="466"/>
      <c r="F2073" s="313"/>
      <c r="G2073" s="39"/>
      <c r="H2073" s="39"/>
      <c r="I2073" s="40"/>
      <c r="M2073" s="276"/>
      <c r="N2073" s="282"/>
      <c r="O2073" s="280"/>
      <c r="P2073" s="313"/>
    </row>
    <row r="2074" spans="3:16" ht="13.5" customHeight="1">
      <c r="C2074" s="446"/>
      <c r="D2074" s="461"/>
      <c r="E2074" s="466"/>
      <c r="F2074" s="313"/>
      <c r="G2074" s="39"/>
      <c r="H2074" s="39"/>
      <c r="I2074" s="40"/>
      <c r="M2074" s="311"/>
      <c r="N2074" s="311"/>
      <c r="O2074" s="312"/>
      <c r="P2074" s="313"/>
    </row>
    <row r="2075" spans="3:16" ht="13.5" customHeight="1">
      <c r="C2075" s="446"/>
      <c r="D2075" s="461"/>
      <c r="E2075" s="466"/>
      <c r="F2075" s="313"/>
      <c r="G2075" s="39"/>
      <c r="H2075" s="39"/>
      <c r="I2075" s="40"/>
      <c r="M2075" s="311"/>
      <c r="N2075" s="311"/>
      <c r="O2075" s="312"/>
      <c r="P2075" s="313"/>
    </row>
    <row r="2076" spans="3:16" ht="13.5" customHeight="1">
      <c r="C2076" s="446"/>
      <c r="D2076" s="461"/>
      <c r="E2076" s="466"/>
      <c r="F2076" s="313"/>
      <c r="G2076" s="39"/>
      <c r="H2076" s="39"/>
      <c r="I2076" s="40"/>
      <c r="M2076" s="311"/>
      <c r="N2076" s="311"/>
      <c r="O2076" s="312"/>
      <c r="P2076" s="313"/>
    </row>
    <row r="2077" spans="3:16" ht="13.5" customHeight="1">
      <c r="C2077" s="446"/>
      <c r="D2077" s="461"/>
      <c r="E2077" s="466"/>
      <c r="F2077" s="313"/>
      <c r="G2077" s="39"/>
      <c r="H2077" s="39"/>
      <c r="I2077" s="40"/>
      <c r="M2077" s="311"/>
      <c r="N2077" s="311"/>
      <c r="O2077" s="312"/>
      <c r="P2077" s="313"/>
    </row>
    <row r="2078" spans="3:16" ht="13.5" customHeight="1">
      <c r="C2078" s="446"/>
      <c r="D2078" s="461"/>
      <c r="E2078" s="466"/>
      <c r="F2078" s="313"/>
      <c r="G2078" s="39"/>
      <c r="H2078" s="39"/>
      <c r="I2078" s="40"/>
      <c r="M2078" s="311"/>
      <c r="N2078" s="311"/>
      <c r="O2078" s="312"/>
      <c r="P2078" s="313"/>
    </row>
    <row r="2079" spans="3:16" ht="13.5" customHeight="1">
      <c r="C2079" s="446"/>
      <c r="D2079" s="461"/>
      <c r="E2079" s="466"/>
      <c r="F2079" s="313"/>
      <c r="G2079" s="39"/>
      <c r="H2079" s="39"/>
      <c r="I2079" s="40"/>
      <c r="M2079" s="311"/>
      <c r="N2079" s="311"/>
      <c r="O2079" s="312"/>
      <c r="P2079" s="313"/>
    </row>
    <row r="2080" spans="3:16" ht="13.5" customHeight="1">
      <c r="C2080" s="446"/>
      <c r="D2080" s="461"/>
      <c r="E2080" s="466"/>
      <c r="F2080" s="313"/>
      <c r="G2080" s="39"/>
      <c r="H2080" s="39"/>
      <c r="I2080" s="40"/>
      <c r="M2080" s="311"/>
      <c r="N2080" s="311"/>
      <c r="O2080" s="312"/>
      <c r="P2080" s="313"/>
    </row>
    <row r="2081" spans="3:16" ht="13.5" customHeight="1">
      <c r="C2081" s="446"/>
      <c r="D2081" s="461"/>
      <c r="E2081" s="466"/>
      <c r="F2081" s="313"/>
      <c r="G2081" s="39"/>
      <c r="H2081" s="39"/>
      <c r="I2081" s="40"/>
      <c r="M2081" s="311"/>
      <c r="N2081" s="311"/>
      <c r="O2081" s="312"/>
      <c r="P2081" s="313"/>
    </row>
    <row r="2082" spans="3:16" ht="13.5" customHeight="1">
      <c r="C2082" s="446"/>
      <c r="D2082" s="461"/>
      <c r="E2082" s="466"/>
      <c r="F2082" s="313"/>
      <c r="G2082" s="39"/>
      <c r="H2082" s="39"/>
      <c r="I2082" s="40"/>
      <c r="M2082" s="311"/>
      <c r="N2082" s="311"/>
      <c r="O2082" s="312"/>
      <c r="P2082" s="313"/>
    </row>
    <row r="2083" spans="3:16" ht="13.5" customHeight="1">
      <c r="C2083" s="446"/>
      <c r="D2083" s="461"/>
      <c r="E2083" s="466"/>
      <c r="F2083" s="313"/>
      <c r="G2083" s="39"/>
      <c r="H2083" s="39"/>
      <c r="I2083" s="40"/>
      <c r="M2083" s="311"/>
      <c r="N2083" s="311"/>
      <c r="O2083" s="312"/>
      <c r="P2083" s="313"/>
    </row>
    <row r="2084" spans="3:16" ht="13.5" customHeight="1">
      <c r="C2084" s="446"/>
      <c r="D2084" s="461"/>
      <c r="E2084" s="466"/>
      <c r="F2084" s="313"/>
      <c r="G2084" s="39"/>
      <c r="H2084" s="39"/>
      <c r="I2084" s="40"/>
      <c r="M2084" s="311"/>
      <c r="N2084" s="311"/>
      <c r="O2084" s="312"/>
      <c r="P2084" s="313"/>
    </row>
    <row r="2085" spans="3:16" ht="13.5" customHeight="1">
      <c r="C2085" s="438"/>
      <c r="D2085" s="453"/>
      <c r="E2085" s="466"/>
      <c r="F2085" s="313"/>
      <c r="G2085" s="39"/>
      <c r="H2085" s="39"/>
      <c r="I2085" s="40"/>
      <c r="M2085" s="311"/>
      <c r="N2085" s="311"/>
      <c r="O2085" s="312"/>
      <c r="P2085" s="313"/>
    </row>
    <row r="2086" spans="3:16" ht="13.5" customHeight="1">
      <c r="C2086" s="438"/>
      <c r="D2086" s="453"/>
      <c r="E2086" s="466"/>
      <c r="F2086" s="313"/>
      <c r="G2086" s="39"/>
      <c r="H2086" s="39"/>
      <c r="I2086" s="40"/>
      <c r="M2086" s="311"/>
      <c r="N2086" s="311"/>
      <c r="O2086" s="312"/>
      <c r="P2086" s="313"/>
    </row>
    <row r="2087" spans="3:16" ht="13.5" customHeight="1">
      <c r="C2087" s="442"/>
      <c r="D2087" s="455"/>
      <c r="E2087" s="466"/>
      <c r="F2087" s="313"/>
      <c r="G2087" s="39"/>
      <c r="H2087" s="39"/>
      <c r="I2087" s="40"/>
      <c r="M2087" s="311"/>
      <c r="N2087" s="311"/>
      <c r="O2087" s="312"/>
      <c r="P2087" s="313"/>
    </row>
    <row r="2088" spans="3:16" ht="13.5" customHeight="1">
      <c r="C2088" s="447"/>
      <c r="D2088" s="447"/>
      <c r="E2088" s="466"/>
      <c r="F2088" s="313"/>
      <c r="G2088" s="39"/>
      <c r="H2088" s="39"/>
      <c r="I2088" s="40"/>
      <c r="M2088" s="311"/>
      <c r="N2088" s="311"/>
      <c r="O2088" s="312"/>
      <c r="P2088" s="313"/>
    </row>
    <row r="2089" spans="3:16" ht="13.5" customHeight="1">
      <c r="C2089" s="447"/>
      <c r="D2089" s="447"/>
      <c r="E2089" s="466"/>
      <c r="F2089" s="313"/>
      <c r="G2089" s="39"/>
      <c r="H2089" s="39"/>
      <c r="I2089" s="40"/>
      <c r="M2089" s="311"/>
      <c r="N2089" s="311"/>
      <c r="O2089" s="312"/>
      <c r="P2089" s="313"/>
    </row>
    <row r="2090" spans="3:16" ht="13.5" customHeight="1">
      <c r="C2090" s="448"/>
      <c r="D2090" s="462"/>
      <c r="E2090" s="468"/>
      <c r="F2090" s="313"/>
      <c r="G2090" s="39"/>
      <c r="H2090" s="39"/>
      <c r="I2090" s="40"/>
      <c r="M2090" s="311"/>
      <c r="N2090" s="311"/>
      <c r="O2090" s="312"/>
      <c r="P2090" s="313"/>
    </row>
    <row r="2091" spans="3:16" ht="13.5" customHeight="1">
      <c r="C2091" s="449"/>
      <c r="D2091" s="463"/>
      <c r="E2091" s="466"/>
      <c r="F2091" s="313"/>
      <c r="G2091" s="39"/>
      <c r="H2091" s="39"/>
      <c r="I2091" s="40"/>
      <c r="M2091" s="311"/>
      <c r="N2091" s="311"/>
      <c r="O2091" s="312"/>
      <c r="P2091" s="313"/>
    </row>
    <row r="2092" spans="3:16" ht="13.5" customHeight="1">
      <c r="C2092" s="435"/>
      <c r="D2092" s="463"/>
      <c r="E2092" s="466"/>
      <c r="F2092" s="313"/>
      <c r="G2092" s="39"/>
      <c r="H2092" s="39"/>
      <c r="I2092" s="40"/>
      <c r="M2092" s="311"/>
      <c r="N2092" s="311"/>
      <c r="O2092" s="312"/>
      <c r="P2092" s="313"/>
    </row>
    <row r="2093" spans="3:16" ht="13.5" customHeight="1">
      <c r="C2093" s="449"/>
      <c r="D2093" s="463"/>
      <c r="E2093" s="466"/>
      <c r="F2093" s="313"/>
      <c r="G2093" s="39"/>
      <c r="H2093" s="39"/>
      <c r="I2093" s="40"/>
      <c r="M2093" s="311"/>
      <c r="N2093" s="311"/>
      <c r="O2093" s="312"/>
      <c r="P2093" s="313"/>
    </row>
    <row r="2094" spans="3:16" ht="13.5" customHeight="1">
      <c r="C2094" s="440"/>
      <c r="D2094" s="463"/>
      <c r="E2094" s="466"/>
      <c r="F2094" s="313"/>
      <c r="G2094" s="39"/>
      <c r="H2094" s="39"/>
      <c r="I2094" s="40"/>
      <c r="M2094" s="311"/>
      <c r="N2094" s="311"/>
      <c r="O2094" s="312"/>
      <c r="P2094" s="313"/>
    </row>
    <row r="2095" spans="3:16" ht="13.5" customHeight="1">
      <c r="C2095" s="449"/>
      <c r="D2095" s="463"/>
      <c r="E2095" s="466"/>
      <c r="F2095" s="313"/>
      <c r="G2095" s="39"/>
      <c r="H2095" s="39"/>
      <c r="I2095" s="40"/>
      <c r="M2095" s="311"/>
      <c r="N2095" s="311"/>
      <c r="O2095" s="312"/>
      <c r="P2095" s="313"/>
    </row>
    <row r="2096" spans="3:16" ht="13.5" customHeight="1" thickBot="1">
      <c r="C2096" s="450"/>
      <c r="D2096" s="464"/>
      <c r="E2096" s="469"/>
      <c r="F2096" s="313"/>
      <c r="G2096" s="39"/>
      <c r="H2096" s="39"/>
      <c r="I2096" s="40"/>
      <c r="M2096" s="311"/>
      <c r="N2096" s="311"/>
      <c r="O2096" s="312"/>
      <c r="P2096" s="313"/>
    </row>
    <row r="2097" spans="3:16" ht="13.5" customHeight="1">
      <c r="C2097" s="311"/>
      <c r="D2097" s="311"/>
      <c r="E2097" s="312"/>
      <c r="F2097" s="313"/>
      <c r="G2097" s="39"/>
      <c r="H2097" s="39"/>
      <c r="I2097" s="40"/>
      <c r="M2097" s="311"/>
      <c r="N2097" s="311"/>
      <c r="O2097" s="312"/>
      <c r="P2097" s="313"/>
    </row>
    <row r="2098" spans="3:16" ht="13.5" customHeight="1">
      <c r="C2098" s="311"/>
      <c r="D2098" s="311"/>
      <c r="E2098" s="312"/>
      <c r="F2098" s="313"/>
      <c r="G2098" s="39"/>
      <c r="H2098" s="39"/>
      <c r="I2098" s="40"/>
      <c r="M2098" s="311"/>
      <c r="N2098" s="311"/>
      <c r="O2098" s="312"/>
      <c r="P2098" s="313"/>
    </row>
    <row r="2099" spans="3:16" ht="13.5" customHeight="1">
      <c r="C2099" s="311"/>
      <c r="D2099" s="311"/>
      <c r="E2099" s="312"/>
      <c r="F2099" s="313"/>
      <c r="G2099" s="39"/>
      <c r="H2099" s="39"/>
      <c r="I2099" s="40"/>
      <c r="M2099" s="311"/>
      <c r="N2099" s="311"/>
      <c r="O2099" s="312"/>
      <c r="P2099" s="313"/>
    </row>
    <row r="2100" spans="3:16" ht="13.5" customHeight="1">
      <c r="C2100" s="311"/>
      <c r="D2100" s="311"/>
      <c r="E2100" s="312"/>
      <c r="F2100" s="313"/>
      <c r="G2100" s="39"/>
      <c r="H2100" s="39"/>
      <c r="I2100" s="40"/>
      <c r="M2100" s="311"/>
      <c r="N2100" s="311"/>
      <c r="O2100" s="312"/>
      <c r="P2100" s="313"/>
    </row>
    <row r="2101" spans="3:16" ht="13.5" customHeight="1">
      <c r="C2101" s="311"/>
      <c r="D2101" s="311"/>
      <c r="E2101" s="312"/>
      <c r="F2101" s="313"/>
      <c r="G2101" s="39"/>
      <c r="H2101" s="39"/>
      <c r="I2101" s="40"/>
      <c r="M2101" s="311"/>
      <c r="N2101" s="311"/>
      <c r="O2101" s="312"/>
      <c r="P2101" s="313"/>
    </row>
    <row r="2102" spans="3:16" ht="13.5" customHeight="1">
      <c r="C2102" s="311"/>
      <c r="D2102" s="311"/>
      <c r="E2102" s="312"/>
      <c r="F2102" s="313"/>
      <c r="G2102" s="39"/>
      <c r="H2102" s="39"/>
      <c r="I2102" s="40"/>
      <c r="M2102" s="311"/>
      <c r="N2102" s="311"/>
      <c r="O2102" s="312"/>
      <c r="P2102" s="313"/>
    </row>
    <row r="2103" spans="3:16" ht="13.5" customHeight="1">
      <c r="C2103" s="311"/>
      <c r="D2103" s="311"/>
      <c r="E2103" s="312"/>
      <c r="F2103" s="313"/>
      <c r="G2103" s="39"/>
      <c r="H2103" s="39"/>
      <c r="I2103" s="40"/>
      <c r="M2103" s="311"/>
      <c r="N2103" s="311"/>
      <c r="O2103" s="312"/>
      <c r="P2103" s="313"/>
    </row>
    <row r="2104" spans="3:16" ht="13.5" customHeight="1">
      <c r="C2104" s="311"/>
      <c r="D2104" s="311"/>
      <c r="E2104" s="312"/>
      <c r="F2104" s="313"/>
      <c r="G2104" s="39"/>
      <c r="H2104" s="39"/>
      <c r="I2104" s="40"/>
      <c r="M2104" s="311"/>
      <c r="N2104" s="311"/>
      <c r="O2104" s="312"/>
      <c r="P2104" s="313"/>
    </row>
    <row r="2105" spans="3:16" ht="13.5" customHeight="1">
      <c r="C2105" s="311"/>
      <c r="D2105" s="311"/>
      <c r="E2105" s="312"/>
      <c r="F2105" s="313"/>
      <c r="G2105" s="39"/>
      <c r="H2105" s="39"/>
      <c r="I2105" s="40"/>
      <c r="M2105" s="311"/>
      <c r="N2105" s="311"/>
      <c r="O2105" s="312"/>
      <c r="P2105" s="313"/>
    </row>
    <row r="2106" spans="3:16" ht="13.5" customHeight="1">
      <c r="C2106" s="311"/>
      <c r="D2106" s="311"/>
      <c r="E2106" s="312"/>
      <c r="F2106" s="313"/>
      <c r="G2106" s="39"/>
      <c r="H2106" s="39"/>
      <c r="I2106" s="40"/>
      <c r="M2106" s="311"/>
      <c r="N2106" s="311"/>
      <c r="O2106" s="312"/>
      <c r="P2106" s="313"/>
    </row>
    <row r="2107" spans="3:16" ht="13.5" customHeight="1">
      <c r="C2107" s="311"/>
      <c r="D2107" s="311"/>
      <c r="E2107" s="312"/>
      <c r="F2107" s="313"/>
      <c r="G2107" s="39"/>
      <c r="H2107" s="39"/>
      <c r="I2107" s="40"/>
      <c r="M2107" s="311"/>
      <c r="N2107" s="311"/>
      <c r="O2107" s="312"/>
      <c r="P2107" s="313"/>
    </row>
    <row r="2108" spans="3:16" ht="13.5" customHeight="1">
      <c r="C2108" s="311"/>
      <c r="D2108" s="311"/>
      <c r="E2108" s="312"/>
      <c r="F2108" s="313"/>
      <c r="G2108" s="39"/>
      <c r="H2108" s="39"/>
      <c r="I2108" s="40"/>
      <c r="M2108" s="311"/>
      <c r="N2108" s="311"/>
      <c r="O2108" s="312"/>
      <c r="P2108" s="313"/>
    </row>
    <row r="2109" spans="3:16" ht="13.5" customHeight="1">
      <c r="C2109" s="311"/>
      <c r="D2109" s="311"/>
      <c r="E2109" s="312"/>
      <c r="F2109" s="313"/>
      <c r="G2109" s="39"/>
      <c r="H2109" s="39"/>
      <c r="I2109" s="40"/>
      <c r="M2109" s="311"/>
      <c r="N2109" s="311"/>
      <c r="O2109" s="312"/>
      <c r="P2109" s="313"/>
    </row>
    <row r="2110" spans="3:16" ht="13.5" customHeight="1">
      <c r="C2110" s="311"/>
      <c r="D2110" s="311"/>
      <c r="E2110" s="312"/>
      <c r="F2110" s="313"/>
      <c r="G2110" s="39"/>
      <c r="H2110" s="39"/>
      <c r="I2110" s="40"/>
      <c r="M2110" s="311"/>
      <c r="N2110" s="311"/>
      <c r="O2110" s="312"/>
      <c r="P2110" s="313"/>
    </row>
    <row r="2111" spans="3:16" ht="13.5" customHeight="1">
      <c r="C2111" s="311"/>
      <c r="D2111" s="311"/>
      <c r="E2111" s="312"/>
      <c r="F2111" s="313"/>
      <c r="G2111" s="39"/>
      <c r="H2111" s="39"/>
      <c r="I2111" s="40"/>
      <c r="M2111" s="311"/>
      <c r="N2111" s="311"/>
      <c r="O2111" s="312"/>
      <c r="P2111" s="313"/>
    </row>
    <row r="2112" spans="3:16" ht="13.5" customHeight="1">
      <c r="C2112" s="311"/>
      <c r="D2112" s="311"/>
      <c r="E2112" s="312"/>
      <c r="F2112" s="313"/>
      <c r="G2112" s="39"/>
      <c r="H2112" s="39"/>
      <c r="I2112" s="40"/>
      <c r="M2112" s="311"/>
      <c r="N2112" s="311"/>
      <c r="O2112" s="312"/>
      <c r="P2112" s="313"/>
    </row>
    <row r="2113" spans="3:16" ht="13.5" customHeight="1">
      <c r="C2113" s="311"/>
      <c r="D2113" s="311"/>
      <c r="E2113" s="312"/>
      <c r="F2113" s="313"/>
      <c r="G2113" s="39"/>
      <c r="H2113" s="39"/>
      <c r="I2113" s="40"/>
      <c r="M2113" s="311"/>
      <c r="N2113" s="311"/>
      <c r="O2113" s="312"/>
      <c r="P2113" s="313"/>
    </row>
    <row r="2114" spans="3:16" ht="13.5" customHeight="1">
      <c r="C2114" s="311"/>
      <c r="D2114" s="311"/>
      <c r="E2114" s="312"/>
      <c r="F2114" s="313"/>
      <c r="G2114" s="39"/>
      <c r="H2114" s="39"/>
      <c r="I2114" s="40"/>
      <c r="M2114" s="311"/>
      <c r="N2114" s="311"/>
      <c r="O2114" s="312"/>
      <c r="P2114" s="313"/>
    </row>
    <row r="2115" spans="3:16" ht="13.5" customHeight="1">
      <c r="C2115" s="311"/>
      <c r="D2115" s="311"/>
      <c r="E2115" s="312"/>
      <c r="F2115" s="313"/>
      <c r="G2115" s="39"/>
      <c r="H2115" s="39"/>
      <c r="I2115" s="40"/>
      <c r="M2115" s="311"/>
      <c r="N2115" s="311"/>
      <c r="O2115" s="312"/>
      <c r="P2115" s="313"/>
    </row>
    <row r="2116" spans="3:16" ht="13.5" customHeight="1">
      <c r="C2116" s="311"/>
      <c r="D2116" s="311"/>
      <c r="E2116" s="312"/>
      <c r="F2116" s="313"/>
      <c r="G2116" s="39"/>
      <c r="H2116" s="39"/>
      <c r="I2116" s="40"/>
      <c r="M2116" s="311"/>
      <c r="N2116" s="311"/>
      <c r="O2116" s="312"/>
      <c r="P2116" s="313"/>
    </row>
    <row r="2117" spans="3:16" ht="13.5" customHeight="1">
      <c r="C2117" s="311"/>
      <c r="D2117" s="311"/>
      <c r="E2117" s="312"/>
      <c r="F2117" s="313"/>
      <c r="G2117" s="39"/>
      <c r="H2117" s="39"/>
      <c r="I2117" s="40"/>
      <c r="M2117" s="311"/>
      <c r="N2117" s="311"/>
      <c r="O2117" s="312"/>
      <c r="P2117" s="313"/>
    </row>
    <row r="2118" spans="3:16" ht="13.5" customHeight="1">
      <c r="C2118" s="311"/>
      <c r="D2118" s="311"/>
      <c r="E2118" s="312"/>
      <c r="F2118" s="313"/>
      <c r="G2118" s="39"/>
      <c r="H2118" s="39"/>
      <c r="I2118" s="40"/>
      <c r="M2118" s="311"/>
      <c r="N2118" s="311"/>
      <c r="O2118" s="312"/>
      <c r="P2118" s="313"/>
    </row>
    <row r="2119" spans="3:16" ht="13.5" customHeight="1">
      <c r="C2119" s="311"/>
      <c r="D2119" s="311"/>
      <c r="E2119" s="312"/>
      <c r="F2119" s="313"/>
      <c r="G2119" s="39"/>
      <c r="H2119" s="39"/>
      <c r="I2119" s="40"/>
      <c r="M2119" s="311"/>
      <c r="N2119" s="311"/>
      <c r="O2119" s="312"/>
      <c r="P2119" s="313"/>
    </row>
    <row r="2120" spans="3:16" ht="13.5" customHeight="1">
      <c r="C2120" s="311"/>
      <c r="D2120" s="311"/>
      <c r="E2120" s="312"/>
      <c r="F2120" s="313"/>
      <c r="G2120" s="39"/>
      <c r="H2120" s="39"/>
      <c r="I2120" s="40"/>
      <c r="M2120" s="311"/>
      <c r="N2120" s="311"/>
      <c r="O2120" s="312"/>
      <c r="P2120" s="313"/>
    </row>
    <row r="2121" spans="3:16" ht="13.5" customHeight="1">
      <c r="C2121" s="311"/>
      <c r="D2121" s="311"/>
      <c r="E2121" s="312"/>
      <c r="F2121" s="313"/>
      <c r="G2121" s="39"/>
      <c r="H2121" s="39"/>
      <c r="I2121" s="40"/>
      <c r="M2121" s="311"/>
      <c r="N2121" s="311"/>
      <c r="O2121" s="312"/>
      <c r="P2121" s="313"/>
    </row>
    <row r="2122" spans="3:16">
      <c r="C2122" s="311"/>
      <c r="D2122" s="311"/>
      <c r="E2122" s="312"/>
      <c r="F2122" s="313"/>
      <c r="G2122" s="39"/>
      <c r="H2122" s="39"/>
      <c r="I2122" s="40"/>
      <c r="M2122" s="311"/>
      <c r="N2122" s="311"/>
      <c r="O2122" s="312"/>
      <c r="P2122" s="313"/>
    </row>
    <row r="2123" spans="3:16">
      <c r="C2123" s="311"/>
      <c r="D2123" s="311"/>
      <c r="E2123" s="312"/>
      <c r="F2123" s="313"/>
      <c r="G2123" s="39"/>
      <c r="H2123" s="39"/>
      <c r="I2123" s="40"/>
      <c r="M2123" s="311"/>
      <c r="N2123" s="311"/>
      <c r="O2123" s="312"/>
      <c r="P2123" s="313"/>
    </row>
    <row r="2124" spans="3:16">
      <c r="C2124" s="311"/>
      <c r="D2124" s="311"/>
      <c r="E2124" s="312"/>
      <c r="F2124" s="313"/>
      <c r="G2124" s="39"/>
      <c r="H2124" s="39"/>
      <c r="I2124" s="40"/>
      <c r="M2124" s="311"/>
      <c r="N2124" s="311"/>
      <c r="O2124" s="312"/>
      <c r="P2124" s="313"/>
    </row>
    <row r="2125" spans="3:16">
      <c r="C2125" s="311"/>
      <c r="D2125" s="311"/>
      <c r="E2125" s="312"/>
      <c r="F2125" s="313"/>
      <c r="G2125" s="39"/>
      <c r="H2125" s="39"/>
      <c r="I2125" s="40"/>
      <c r="M2125" s="311"/>
      <c r="N2125" s="311"/>
      <c r="O2125" s="312"/>
      <c r="P2125" s="313"/>
    </row>
    <row r="2126" spans="3:16">
      <c r="C2126" s="311"/>
      <c r="D2126" s="311"/>
      <c r="E2126" s="312"/>
      <c r="F2126" s="313"/>
      <c r="G2126" s="39"/>
      <c r="H2126" s="39"/>
      <c r="I2126" s="40"/>
      <c r="M2126" s="311"/>
      <c r="N2126" s="311"/>
      <c r="O2126" s="312"/>
      <c r="P2126" s="313"/>
    </row>
    <row r="2127" spans="3:16">
      <c r="C2127" s="311"/>
      <c r="D2127" s="311"/>
      <c r="E2127" s="312"/>
      <c r="F2127" s="313"/>
      <c r="G2127" s="39"/>
      <c r="H2127" s="39"/>
      <c r="I2127" s="40"/>
      <c r="M2127" s="311"/>
      <c r="N2127" s="311"/>
      <c r="O2127" s="312"/>
      <c r="P2127" s="313"/>
    </row>
    <row r="2128" spans="3:16">
      <c r="C2128" s="311"/>
      <c r="D2128" s="311"/>
      <c r="E2128" s="312"/>
      <c r="F2128" s="313"/>
      <c r="G2128" s="39"/>
      <c r="H2128" s="39"/>
      <c r="I2128" s="40"/>
      <c r="M2128" s="311"/>
      <c r="N2128" s="311"/>
      <c r="O2128" s="312"/>
      <c r="P2128" s="313"/>
    </row>
    <row r="2129" spans="3:16">
      <c r="C2129" s="311"/>
      <c r="D2129" s="311"/>
      <c r="E2129" s="312"/>
      <c r="F2129" s="313"/>
      <c r="G2129" s="39"/>
      <c r="H2129" s="39"/>
      <c r="I2129" s="40"/>
      <c r="M2129" s="311"/>
      <c r="N2129" s="311"/>
      <c r="O2129" s="312"/>
      <c r="P2129" s="313"/>
    </row>
    <row r="2130" spans="3:16">
      <c r="C2130" s="311"/>
      <c r="D2130" s="311"/>
      <c r="E2130" s="312"/>
      <c r="F2130" s="313"/>
      <c r="G2130" s="39"/>
      <c r="H2130" s="39"/>
      <c r="I2130" s="40"/>
      <c r="M2130" s="311"/>
      <c r="N2130" s="311"/>
      <c r="O2130" s="312"/>
      <c r="P2130" s="313"/>
    </row>
    <row r="2131" spans="3:16">
      <c r="C2131" s="311"/>
      <c r="D2131" s="311"/>
      <c r="E2131" s="312"/>
      <c r="F2131" s="313"/>
      <c r="G2131" s="39"/>
      <c r="H2131" s="39"/>
      <c r="I2131" s="40"/>
      <c r="M2131" s="311"/>
      <c r="N2131" s="311"/>
      <c r="O2131" s="312"/>
      <c r="P2131" s="313"/>
    </row>
    <row r="2132" spans="3:16">
      <c r="C2132" s="311"/>
      <c r="D2132" s="311"/>
      <c r="E2132" s="312"/>
      <c r="F2132" s="313"/>
      <c r="G2132" s="39"/>
      <c r="H2132" s="39"/>
      <c r="I2132" s="40"/>
      <c r="M2132" s="311"/>
      <c r="N2132" s="311"/>
      <c r="O2132" s="312"/>
      <c r="P2132" s="313"/>
    </row>
    <row r="2133" spans="3:16">
      <c r="C2133" s="311"/>
      <c r="D2133" s="311"/>
      <c r="E2133" s="312"/>
      <c r="F2133" s="313"/>
      <c r="G2133" s="39"/>
      <c r="H2133" s="39"/>
      <c r="I2133" s="40"/>
      <c r="M2133" s="311"/>
      <c r="N2133" s="311"/>
      <c r="O2133" s="312"/>
      <c r="P2133" s="313"/>
    </row>
    <row r="2134" spans="3:16">
      <c r="C2134" s="311"/>
      <c r="D2134" s="311"/>
      <c r="E2134" s="312"/>
      <c r="F2134" s="313"/>
      <c r="G2134" s="39"/>
      <c r="H2134" s="39"/>
      <c r="I2134" s="40"/>
      <c r="M2134" s="311"/>
      <c r="N2134" s="311"/>
      <c r="O2134" s="312"/>
      <c r="P2134" s="313"/>
    </row>
    <row r="2135" spans="3:16">
      <c r="C2135" s="311"/>
      <c r="D2135" s="311"/>
      <c r="E2135" s="312"/>
      <c r="F2135" s="313"/>
      <c r="G2135" s="39"/>
      <c r="H2135" s="39"/>
      <c r="I2135" s="40"/>
      <c r="M2135" s="311"/>
      <c r="N2135" s="311"/>
      <c r="O2135" s="312"/>
      <c r="P2135" s="313"/>
    </row>
    <row r="2136" spans="3:16">
      <c r="C2136" s="319"/>
      <c r="D2136" s="319"/>
      <c r="E2136" s="320"/>
      <c r="F2136" s="313"/>
      <c r="G2136" s="39"/>
      <c r="H2136" s="39"/>
      <c r="I2136" s="40"/>
      <c r="M2136" s="319"/>
      <c r="N2136" s="319"/>
      <c r="O2136" s="320"/>
      <c r="P2136" s="313"/>
    </row>
    <row r="2137" spans="3:16">
      <c r="C2137" s="283"/>
      <c r="D2137" s="283"/>
      <c r="E2137" s="284"/>
      <c r="F2137" s="313"/>
      <c r="G2137" s="39"/>
      <c r="H2137" s="39"/>
      <c r="I2137" s="40"/>
      <c r="M2137" s="283"/>
      <c r="N2137" s="283"/>
      <c r="O2137" s="284"/>
      <c r="P2137" s="313"/>
    </row>
    <row r="2138" spans="3:16">
      <c r="C2138" s="283"/>
      <c r="D2138" s="283"/>
      <c r="E2138" s="284"/>
      <c r="F2138" s="313"/>
      <c r="G2138" s="39"/>
      <c r="H2138" s="39"/>
      <c r="I2138" s="40"/>
      <c r="M2138" s="283"/>
      <c r="N2138" s="283"/>
      <c r="O2138" s="284"/>
      <c r="P2138" s="313"/>
    </row>
    <row r="2139" spans="3:16">
      <c r="C2139" s="283"/>
      <c r="D2139" s="283"/>
      <c r="E2139" s="284"/>
      <c r="F2139" s="313"/>
      <c r="G2139" s="39"/>
      <c r="H2139" s="39"/>
      <c r="I2139" s="40"/>
      <c r="M2139" s="283"/>
      <c r="N2139" s="283"/>
      <c r="O2139" s="284"/>
      <c r="P2139" s="313"/>
    </row>
    <row r="2140" spans="3:16">
      <c r="C2140" s="283"/>
      <c r="D2140" s="283"/>
      <c r="E2140" s="284"/>
      <c r="F2140" s="313"/>
      <c r="G2140" s="39"/>
      <c r="H2140" s="39"/>
      <c r="I2140" s="40"/>
      <c r="M2140" s="283"/>
      <c r="N2140" s="283"/>
      <c r="O2140" s="284"/>
      <c r="P2140" s="313"/>
    </row>
    <row r="2141" spans="3:16">
      <c r="C2141" s="283"/>
      <c r="D2141" s="283"/>
      <c r="E2141" s="284"/>
      <c r="F2141" s="313"/>
      <c r="G2141" s="39"/>
      <c r="H2141" s="39"/>
      <c r="I2141" s="40"/>
      <c r="M2141" s="283"/>
      <c r="N2141" s="283"/>
      <c r="O2141" s="284"/>
      <c r="P2141" s="313"/>
    </row>
    <row r="2142" spans="3:16">
      <c r="C2142" s="283"/>
      <c r="D2142" s="283"/>
      <c r="E2142" s="284"/>
      <c r="F2142" s="313"/>
      <c r="G2142" s="39"/>
      <c r="H2142" s="39"/>
      <c r="I2142" s="40"/>
      <c r="M2142" s="283"/>
      <c r="N2142" s="283"/>
      <c r="O2142" s="284"/>
      <c r="P2142" s="313"/>
    </row>
    <row r="2143" spans="3:16">
      <c r="C2143" s="283"/>
      <c r="D2143" s="283"/>
      <c r="E2143" s="284"/>
      <c r="F2143" s="313"/>
      <c r="G2143" s="39"/>
      <c r="H2143" s="39"/>
      <c r="I2143" s="40"/>
      <c r="M2143" s="283"/>
      <c r="N2143" s="283"/>
      <c r="O2143" s="284"/>
      <c r="P2143" s="313"/>
    </row>
    <row r="2144" spans="3:16">
      <c r="C2144" s="283"/>
      <c r="D2144" s="283"/>
      <c r="E2144" s="284"/>
      <c r="F2144" s="313"/>
      <c r="G2144" s="39"/>
      <c r="H2144" s="39"/>
      <c r="I2144" s="40"/>
      <c r="M2144" s="283"/>
      <c r="N2144" s="283"/>
      <c r="O2144" s="284"/>
      <c r="P2144" s="313"/>
    </row>
    <row r="2145" spans="3:16">
      <c r="C2145" s="283"/>
      <c r="D2145" s="283"/>
      <c r="E2145" s="284"/>
      <c r="F2145" s="313"/>
      <c r="G2145" s="39"/>
      <c r="H2145" s="39"/>
      <c r="I2145" s="40"/>
      <c r="M2145" s="283"/>
      <c r="N2145" s="283"/>
      <c r="O2145" s="284"/>
      <c r="P2145" s="313"/>
    </row>
    <row r="2146" spans="3:16">
      <c r="C2146" s="321"/>
      <c r="D2146" s="321"/>
      <c r="E2146" s="322"/>
      <c r="F2146" s="313"/>
      <c r="G2146" s="39"/>
      <c r="H2146" s="39"/>
      <c r="I2146" s="40"/>
      <c r="M2146" s="321"/>
      <c r="N2146" s="321"/>
      <c r="O2146" s="322"/>
      <c r="P2146" s="313"/>
    </row>
    <row r="2147" spans="3:16">
      <c r="C2147" s="36"/>
      <c r="D2147" s="36"/>
      <c r="E2147" s="37"/>
      <c r="F2147" s="38"/>
      <c r="G2147" s="39"/>
      <c r="H2147" s="39"/>
      <c r="I2147" s="40"/>
    </row>
    <row r="2148" spans="3:16">
      <c r="C2148" s="36"/>
      <c r="D2148" s="36"/>
      <c r="E2148" s="37"/>
      <c r="F2148" s="38"/>
      <c r="G2148" s="39"/>
      <c r="H2148" s="39"/>
      <c r="I2148" s="40"/>
    </row>
    <row r="2149" spans="3:16">
      <c r="C2149" s="36"/>
      <c r="D2149" s="36"/>
      <c r="E2149" s="37"/>
      <c r="F2149" s="38"/>
      <c r="G2149" s="39"/>
      <c r="H2149" s="39"/>
      <c r="I2149" s="40"/>
    </row>
    <row r="2150" spans="3:16">
      <c r="C2150" s="36"/>
      <c r="D2150" s="36"/>
      <c r="E2150" s="37"/>
      <c r="F2150" s="38"/>
      <c r="G2150" s="39"/>
      <c r="H2150" s="39"/>
      <c r="I2150" s="40"/>
    </row>
    <row r="2151" spans="3:16">
      <c r="C2151" s="36"/>
      <c r="D2151" s="36"/>
      <c r="E2151" s="37"/>
      <c r="F2151" s="38"/>
      <c r="G2151" s="39"/>
      <c r="H2151" s="39"/>
      <c r="I2151" s="40"/>
    </row>
    <row r="2152" spans="3:16">
      <c r="C2152" s="36"/>
      <c r="D2152" s="36"/>
      <c r="E2152" s="37"/>
      <c r="F2152" s="38"/>
      <c r="G2152" s="39"/>
      <c r="H2152" s="39"/>
      <c r="I2152" s="40"/>
    </row>
    <row r="2153" spans="3:16">
      <c r="C2153" s="36"/>
      <c r="D2153" s="36"/>
      <c r="E2153" s="37"/>
      <c r="F2153" s="38"/>
      <c r="G2153" s="39"/>
      <c r="H2153" s="39"/>
      <c r="I2153" s="40"/>
    </row>
    <row r="2154" spans="3:16">
      <c r="C2154" s="36"/>
      <c r="D2154" s="36"/>
      <c r="E2154" s="37"/>
      <c r="F2154" s="38"/>
      <c r="G2154" s="39"/>
      <c r="H2154" s="39"/>
      <c r="I2154" s="40"/>
    </row>
    <row r="2155" spans="3:16">
      <c r="C2155" s="36"/>
      <c r="D2155" s="36"/>
      <c r="E2155" s="37"/>
      <c r="F2155" s="38"/>
      <c r="G2155" s="39"/>
      <c r="H2155" s="39"/>
      <c r="I2155" s="40"/>
    </row>
  </sheetData>
  <autoFilter ref="E1:E2155"/>
  <sortState ref="B7:W326">
    <sortCondition descending="1" ref="J7:J326"/>
    <sortCondition descending="1" ref="K7:K326"/>
  </sortState>
  <mergeCells count="163">
    <mergeCell ref="AE511:AE514"/>
    <mergeCell ref="AE547:AE550"/>
    <mergeCell ref="AE539:AE542"/>
    <mergeCell ref="AE543:AE546"/>
    <mergeCell ref="AE515:AE518"/>
    <mergeCell ref="AE519:AE522"/>
    <mergeCell ref="AE523:AE526"/>
    <mergeCell ref="AE527:AE530"/>
    <mergeCell ref="AE531:AE534"/>
    <mergeCell ref="AE535:AE538"/>
    <mergeCell ref="AE475:AE478"/>
    <mergeCell ref="AE479:AE482"/>
    <mergeCell ref="AE483:AE486"/>
    <mergeCell ref="AE487:AE490"/>
    <mergeCell ref="AE491:AE494"/>
    <mergeCell ref="AE495:AE498"/>
    <mergeCell ref="AE499:AE502"/>
    <mergeCell ref="AE503:AE506"/>
    <mergeCell ref="AE507:AE510"/>
    <mergeCell ref="AE463:AE466"/>
    <mergeCell ref="AE431:AE434"/>
    <mergeCell ref="AE435:AE438"/>
    <mergeCell ref="AE439:AE442"/>
    <mergeCell ref="AE443:AE446"/>
    <mergeCell ref="AE447:AE450"/>
    <mergeCell ref="AE451:AE454"/>
    <mergeCell ref="AE467:AE470"/>
    <mergeCell ref="AE471:AE474"/>
    <mergeCell ref="AE403:AE406"/>
    <mergeCell ref="AE407:AE410"/>
    <mergeCell ref="AE411:AE414"/>
    <mergeCell ref="AE415:AE418"/>
    <mergeCell ref="AE419:AE422"/>
    <mergeCell ref="AE423:AE426"/>
    <mergeCell ref="AE427:AE430"/>
    <mergeCell ref="AE455:AE458"/>
    <mergeCell ref="AE459:AE462"/>
    <mergeCell ref="AE367:AE370"/>
    <mergeCell ref="AE371:AE374"/>
    <mergeCell ref="AE375:AE378"/>
    <mergeCell ref="AE379:AE382"/>
    <mergeCell ref="AE383:AE386"/>
    <mergeCell ref="AE387:AE390"/>
    <mergeCell ref="AE391:AE394"/>
    <mergeCell ref="AE395:AE398"/>
    <mergeCell ref="AE399:AE402"/>
    <mergeCell ref="AE331:AE334"/>
    <mergeCell ref="AE335:AE338"/>
    <mergeCell ref="AE339:AE342"/>
    <mergeCell ref="AE343:AE346"/>
    <mergeCell ref="AE347:AE350"/>
    <mergeCell ref="AE351:AE354"/>
    <mergeCell ref="AE355:AE358"/>
    <mergeCell ref="AE359:AE362"/>
    <mergeCell ref="AE363:AE366"/>
    <mergeCell ref="AE315:AE318"/>
    <mergeCell ref="AE319:AE322"/>
    <mergeCell ref="AE323:AE326"/>
    <mergeCell ref="AE327:AE330"/>
    <mergeCell ref="AE19:AE22"/>
    <mergeCell ref="AE39:AE42"/>
    <mergeCell ref="AE43:AE46"/>
    <mergeCell ref="AE47:AE50"/>
    <mergeCell ref="AE51:AE54"/>
    <mergeCell ref="AE311:AE314"/>
    <mergeCell ref="AE99:AE102"/>
    <mergeCell ref="AE103:AE106"/>
    <mergeCell ref="AE119:AE122"/>
    <mergeCell ref="AE123:AE126"/>
    <mergeCell ref="AE127:AE130"/>
    <mergeCell ref="AE131:AE134"/>
    <mergeCell ref="AE135:AE138"/>
    <mergeCell ref="AE139:AE142"/>
    <mergeCell ref="AE143:AE146"/>
    <mergeCell ref="AE147:AE150"/>
    <mergeCell ref="AE115:AE118"/>
    <mergeCell ref="AE183:AE186"/>
    <mergeCell ref="AE187:AE190"/>
    <mergeCell ref="AE191:AE194"/>
    <mergeCell ref="AE303:AE306"/>
    <mergeCell ref="AE307:AE310"/>
    <mergeCell ref="AE15:AE18"/>
    <mergeCell ref="J5:L5"/>
    <mergeCell ref="P5:R5"/>
    <mergeCell ref="M5:O5"/>
    <mergeCell ref="G5:H5"/>
    <mergeCell ref="AE23:AE26"/>
    <mergeCell ref="AE27:AE30"/>
    <mergeCell ref="AE31:AE34"/>
    <mergeCell ref="AE35:AE38"/>
    <mergeCell ref="AE111:AE114"/>
    <mergeCell ref="AE107:AE110"/>
    <mergeCell ref="AE55:AE58"/>
    <mergeCell ref="AE59:AE62"/>
    <mergeCell ref="AE87:AE90"/>
    <mergeCell ref="AE91:AE94"/>
    <mergeCell ref="AE95:AE98"/>
    <mergeCell ref="AE195:AE198"/>
    <mergeCell ref="AE199:AE202"/>
    <mergeCell ref="AE203:AE206"/>
    <mergeCell ref="AE151:AE154"/>
    <mergeCell ref="AE155:AE158"/>
    <mergeCell ref="AE223:AE226"/>
    <mergeCell ref="A3:B3"/>
    <mergeCell ref="C3:D3"/>
    <mergeCell ref="C5:C6"/>
    <mergeCell ref="D5:D6"/>
    <mergeCell ref="E5:E6"/>
    <mergeCell ref="A5:A6"/>
    <mergeCell ref="B5:B6"/>
    <mergeCell ref="T1:W1"/>
    <mergeCell ref="T2:W2"/>
    <mergeCell ref="T3:W3"/>
    <mergeCell ref="A2:B2"/>
    <mergeCell ref="C2:D2"/>
    <mergeCell ref="N1:R1"/>
    <mergeCell ref="F2:J2"/>
    <mergeCell ref="K2:L2"/>
    <mergeCell ref="M2:R2"/>
    <mergeCell ref="F5:F6"/>
    <mergeCell ref="T5:W5"/>
    <mergeCell ref="Y1:AD1"/>
    <mergeCell ref="Y2:AD2"/>
    <mergeCell ref="Y3:AD3"/>
    <mergeCell ref="Y5:AA5"/>
    <mergeCell ref="AB5:AD5"/>
    <mergeCell ref="AE71:AE74"/>
    <mergeCell ref="AE75:AE78"/>
    <mergeCell ref="AE79:AE82"/>
    <mergeCell ref="AE83:AE86"/>
    <mergeCell ref="AE7:AE10"/>
    <mergeCell ref="AE11:AE14"/>
    <mergeCell ref="AE63:AE66"/>
    <mergeCell ref="AE67:AE70"/>
    <mergeCell ref="AE207:AE210"/>
    <mergeCell ref="AE211:AE214"/>
    <mergeCell ref="AE167:AE170"/>
    <mergeCell ref="AE171:AE174"/>
    <mergeCell ref="AE175:AE178"/>
    <mergeCell ref="AE179:AE182"/>
    <mergeCell ref="AE159:AE162"/>
    <mergeCell ref="AE163:AE166"/>
    <mergeCell ref="AE255:AE258"/>
    <mergeCell ref="AE259:AE262"/>
    <mergeCell ref="AE239:AE242"/>
    <mergeCell ref="AE243:AE246"/>
    <mergeCell ref="AE215:AE218"/>
    <mergeCell ref="AE219:AE222"/>
    <mergeCell ref="AE231:AE234"/>
    <mergeCell ref="AE235:AE238"/>
    <mergeCell ref="AE247:AE250"/>
    <mergeCell ref="AE251:AE254"/>
    <mergeCell ref="AE227:AE230"/>
    <mergeCell ref="AE295:AE298"/>
    <mergeCell ref="AE299:AE302"/>
    <mergeCell ref="AE271:AE274"/>
    <mergeCell ref="AE275:AE278"/>
    <mergeCell ref="AE279:AE282"/>
    <mergeCell ref="AE283:AE286"/>
    <mergeCell ref="AE287:AE290"/>
    <mergeCell ref="AE291:AE294"/>
    <mergeCell ref="AE263:AE266"/>
    <mergeCell ref="AE267:AE270"/>
  </mergeCells>
  <phoneticPr fontId="0" type="noConversion"/>
  <conditionalFormatting sqref="E205:E563 F354:F562 D8:F561 D302:G303 D7:G204 F560:G561 H7:H550 C560:D561 G108:G550">
    <cfRule type="cellIs" dxfId="10" priority="205" stopIfTrue="1" operator="equal">
      <formula>"N"</formula>
    </cfRule>
  </conditionalFormatting>
  <conditionalFormatting sqref="P7:P550 Q467:R550 X7:X164 S185:S186 M74:O78 O304 O247:O248 P7:R466 G302:G303 O303:R303 G7:G107">
    <cfRule type="cellIs" dxfId="9" priority="206" stopIfTrue="1" operator="equal">
      <formula>""</formula>
    </cfRule>
  </conditionalFormatting>
  <conditionalFormatting sqref="M7:O550">
    <cfRule type="cellIs" dxfId="8" priority="207" stopIfTrue="1" operator="equal">
      <formula>""</formula>
    </cfRule>
  </conditionalFormatting>
  <conditionalFormatting sqref="I547:I561 I7:K550 H558:H561">
    <cfRule type="cellIs" dxfId="7" priority="208" stopIfTrue="1" operator="equal">
      <formula>0</formula>
    </cfRule>
  </conditionalFormatting>
  <conditionalFormatting sqref="O247:O248 O303:O304">
    <cfRule type="cellIs" dxfId="6" priority="3" stopIfTrue="1" operator="equal">
      <formula>""</formula>
    </cfRule>
  </conditionalFormatting>
  <conditionalFormatting sqref="M167:O326">
    <cfRule type="cellIs" dxfId="5" priority="2" stopIfTrue="1" operator="equal">
      <formula>""</formula>
    </cfRule>
  </conditionalFormatting>
  <conditionalFormatting sqref="P167:R326">
    <cfRule type="cellIs" dxfId="4" priority="1" stopIfTrue="1" operator="equal">
      <formula>""</formula>
    </cfRule>
  </conditionalFormatting>
  <printOptions horizontalCentered="1"/>
  <pageMargins left="0.11811023622047245" right="7.874015748031496E-2" top="7.874015748031496E-2" bottom="7.874015748031496E-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C14:I14"/>
  <sheetViews>
    <sheetView topLeftCell="D1" workbookViewId="0">
      <selection activeCell="G22" sqref="G22"/>
    </sheetView>
  </sheetViews>
  <sheetFormatPr defaultRowHeight="12.75"/>
  <cols>
    <col min="2" max="2" width="2.85546875" customWidth="1"/>
    <col min="3" max="3" width="9.140625" hidden="1" customWidth="1"/>
    <col min="4" max="4" width="61.28515625" customWidth="1"/>
  </cols>
  <sheetData>
    <row r="14" spans="4:9" ht="124.5">
      <c r="D14" s="748" t="s">
        <v>1713</v>
      </c>
      <c r="E14" s="747"/>
      <c r="F14" s="747"/>
      <c r="G14" s="747"/>
      <c r="H14" s="747"/>
      <c r="I14" s="349"/>
    </row>
  </sheetData>
  <phoneticPr fontId="26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B23"/>
  <sheetViews>
    <sheetView topLeftCell="A4" workbookViewId="0">
      <selection activeCell="G27" sqref="G27"/>
    </sheetView>
  </sheetViews>
  <sheetFormatPr defaultRowHeight="12.75"/>
  <sheetData>
    <row r="5" spans="1:2">
      <c r="B5" t="s">
        <v>1376</v>
      </c>
    </row>
    <row r="7" spans="1:2">
      <c r="A7">
        <v>1</v>
      </c>
      <c r="B7" t="s">
        <v>1743</v>
      </c>
    </row>
    <row r="8" spans="1:2">
      <c r="A8">
        <v>2</v>
      </c>
      <c r="B8" t="s">
        <v>1744</v>
      </c>
    </row>
    <row r="9" spans="1:2">
      <c r="A9">
        <v>3</v>
      </c>
      <c r="B9" t="s">
        <v>1745</v>
      </c>
    </row>
    <row r="10" spans="1:2">
      <c r="A10">
        <v>4</v>
      </c>
      <c r="B10" t="s">
        <v>1746</v>
      </c>
    </row>
    <row r="11" spans="1:2">
      <c r="A11">
        <v>5</v>
      </c>
      <c r="B11" t="s">
        <v>1747</v>
      </c>
    </row>
    <row r="12" spans="1:2">
      <c r="A12">
        <v>6</v>
      </c>
      <c r="B12" t="s">
        <v>1748</v>
      </c>
    </row>
    <row r="13" spans="1:2">
      <c r="A13">
        <v>7</v>
      </c>
      <c r="B13" t="s">
        <v>1749</v>
      </c>
    </row>
    <row r="14" spans="1:2">
      <c r="A14">
        <v>8</v>
      </c>
      <c r="B14" t="s">
        <v>1750</v>
      </c>
    </row>
    <row r="15" spans="1:2">
      <c r="A15">
        <v>9</v>
      </c>
      <c r="B15" t="s">
        <v>1751</v>
      </c>
    </row>
    <row r="16" spans="1:2">
      <c r="A16">
        <v>10</v>
      </c>
      <c r="B16" t="s">
        <v>1752</v>
      </c>
    </row>
    <row r="17" spans="1:2">
      <c r="A17">
        <v>11</v>
      </c>
      <c r="B17" t="s">
        <v>1753</v>
      </c>
    </row>
    <row r="18" spans="1:2">
      <c r="A18">
        <v>12</v>
      </c>
      <c r="B18" t="s">
        <v>1754</v>
      </c>
    </row>
    <row r="19" spans="1:2">
      <c r="A19">
        <v>13</v>
      </c>
      <c r="B19" t="s">
        <v>1755</v>
      </c>
    </row>
    <row r="20" spans="1:2">
      <c r="A20">
        <v>14</v>
      </c>
      <c r="B20" t="s">
        <v>1756</v>
      </c>
    </row>
    <row r="21" spans="1:2">
      <c r="A21">
        <v>15</v>
      </c>
      <c r="B21" t="s">
        <v>1757</v>
      </c>
    </row>
    <row r="22" spans="1:2">
      <c r="A22">
        <v>16</v>
      </c>
      <c r="B22" t="s">
        <v>1758</v>
      </c>
    </row>
    <row r="23" spans="1:2">
      <c r="A23">
        <v>17</v>
      </c>
      <c r="B23" t="s">
        <v>1759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E18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360" t="s">
        <v>1361</v>
      </c>
      <c r="C1" s="361"/>
      <c r="D1" s="371"/>
      <c r="E1" s="371"/>
    </row>
    <row r="2" spans="2:5">
      <c r="B2" s="360" t="s">
        <v>1362</v>
      </c>
      <c r="C2" s="361"/>
      <c r="D2" s="371"/>
      <c r="E2" s="371"/>
    </row>
    <row r="3" spans="2:5">
      <c r="B3" s="362"/>
      <c r="C3" s="362"/>
      <c r="D3" s="372"/>
      <c r="E3" s="372"/>
    </row>
    <row r="4" spans="2:5" ht="51">
      <c r="B4" s="363" t="s">
        <v>1363</v>
      </c>
      <c r="C4" s="362"/>
      <c r="D4" s="372"/>
      <c r="E4" s="372"/>
    </row>
    <row r="5" spans="2:5">
      <c r="B5" s="362"/>
      <c r="C5" s="362"/>
      <c r="D5" s="372"/>
      <c r="E5" s="372"/>
    </row>
    <row r="6" spans="2:5" ht="25.5">
      <c r="B6" s="360" t="s">
        <v>1364</v>
      </c>
      <c r="C6" s="361"/>
      <c r="D6" s="371"/>
      <c r="E6" s="373" t="s">
        <v>1365</v>
      </c>
    </row>
    <row r="7" spans="2:5" ht="13.5" thickBot="1">
      <c r="B7" s="362"/>
      <c r="C7" s="362"/>
      <c r="D7" s="372"/>
      <c r="E7" s="372"/>
    </row>
    <row r="8" spans="2:5" ht="63.75">
      <c r="B8" s="364" t="s">
        <v>1366</v>
      </c>
      <c r="C8" s="365"/>
      <c r="D8" s="374"/>
      <c r="E8" s="375">
        <v>8</v>
      </c>
    </row>
    <row r="9" spans="2:5">
      <c r="B9" s="366"/>
      <c r="C9" s="362"/>
      <c r="D9" s="372"/>
      <c r="E9" s="376" t="s">
        <v>1367</v>
      </c>
    </row>
    <row r="10" spans="2:5">
      <c r="B10" s="366"/>
      <c r="C10" s="362"/>
      <c r="D10" s="372"/>
      <c r="E10" s="376" t="s">
        <v>1368</v>
      </c>
    </row>
    <row r="11" spans="2:5">
      <c r="B11" s="366"/>
      <c r="C11" s="362"/>
      <c r="D11" s="372"/>
      <c r="E11" s="376" t="s">
        <v>1369</v>
      </c>
    </row>
    <row r="12" spans="2:5">
      <c r="B12" s="366"/>
      <c r="C12" s="362"/>
      <c r="D12" s="372"/>
      <c r="E12" s="376" t="s">
        <v>1370</v>
      </c>
    </row>
    <row r="13" spans="2:5" ht="13.5" thickBot="1">
      <c r="B13" s="367"/>
      <c r="C13" s="368"/>
      <c r="D13" s="377"/>
      <c r="E13" s="378" t="s">
        <v>1371</v>
      </c>
    </row>
    <row r="14" spans="2:5">
      <c r="B14" s="362"/>
      <c r="C14" s="362"/>
      <c r="D14" s="372"/>
      <c r="E14" s="372"/>
    </row>
    <row r="15" spans="2:5">
      <c r="B15" s="362"/>
      <c r="C15" s="362"/>
      <c r="D15" s="372"/>
      <c r="E15" s="372"/>
    </row>
    <row r="16" spans="2:5">
      <c r="B16" s="361" t="s">
        <v>1372</v>
      </c>
      <c r="C16" s="361"/>
      <c r="D16" s="371"/>
      <c r="E16" s="371"/>
    </row>
    <row r="17" spans="2:5" ht="13.5" thickBot="1">
      <c r="B17" s="362"/>
      <c r="C17" s="362"/>
      <c r="D17" s="372"/>
      <c r="E17" s="372"/>
    </row>
    <row r="18" spans="2:5" ht="39" thickBot="1">
      <c r="B18" s="369" t="s">
        <v>1373</v>
      </c>
      <c r="C18" s="370"/>
      <c r="D18" s="379"/>
      <c r="E18" s="380">
        <v>8</v>
      </c>
    </row>
  </sheetData>
  <hyperlinks>
    <hyperlink ref="E9" location="'Ind'!J560:J561" display="'Ind'!J560:J561"/>
    <hyperlink ref="E10" location="'Ind'!H560:H561" display="'Ind'!H560:H561"/>
    <hyperlink ref="E11" location="'Ind'!Q7:S206" display="'Ind'!Q7:S206"/>
    <hyperlink ref="E12" location="'Ind'!T7:V202" display="'Ind'!T7:V202"/>
    <hyperlink ref="E13" location="'Ind'!K7:K107" display="'Ind'!K7:K10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1"/>
  <sheetViews>
    <sheetView topLeftCell="A56" workbookViewId="0">
      <selection activeCell="S46" sqref="S46"/>
    </sheetView>
  </sheetViews>
  <sheetFormatPr defaultColWidth="20.5703125" defaultRowHeight="12.75"/>
  <cols>
    <col min="1" max="1" width="4.140625" customWidth="1"/>
    <col min="2" max="2" width="6.140625" bestFit="1" customWidth="1"/>
    <col min="3" max="3" width="21.5703125" bestFit="1" customWidth="1"/>
    <col min="4" max="4" width="33.7109375" style="194" customWidth="1"/>
    <col min="5" max="9" width="5.5703125" customWidth="1"/>
    <col min="10" max="10" width="6.140625" bestFit="1" customWidth="1"/>
    <col min="11" max="12" width="5.5703125" bestFit="1" customWidth="1"/>
    <col min="13" max="14" width="6.7109375" customWidth="1"/>
    <col min="15" max="15" width="5.42578125" customWidth="1"/>
    <col min="16" max="17" width="6.5703125" customWidth="1"/>
    <col min="18" max="18" width="6.7109375" customWidth="1"/>
  </cols>
  <sheetData>
    <row r="1" spans="1:18" ht="26.25">
      <c r="C1" s="872" t="str">
        <f>Ind!C2</f>
        <v>Okręg Rybnik</v>
      </c>
      <c r="D1" s="872" t="e">
        <f>Ind!#REF!</f>
        <v>#REF!</v>
      </c>
      <c r="E1" s="872" t="e">
        <f>Ind!#REF!</f>
        <v>#REF!</v>
      </c>
      <c r="F1" s="872"/>
      <c r="G1" s="872" t="e">
        <f>Ind!#REF!</f>
        <v>#REF!</v>
      </c>
      <c r="H1" s="872" t="e">
        <f>Ind!#REF!</f>
        <v>#REF!</v>
      </c>
      <c r="I1" s="353"/>
    </row>
    <row r="2" spans="1:18" ht="18">
      <c r="C2" s="173" t="s">
        <v>1345</v>
      </c>
      <c r="D2" s="173" t="str">
        <f>Ind!N1</f>
        <v>27.11.2016</v>
      </c>
    </row>
    <row r="3" spans="1:18" ht="12.75" customHeight="1">
      <c r="A3" s="879" t="s">
        <v>1301</v>
      </c>
      <c r="B3" s="880" t="s">
        <v>1302</v>
      </c>
      <c r="C3" s="881" t="s">
        <v>1304</v>
      </c>
      <c r="D3" s="882" t="s">
        <v>1250</v>
      </c>
      <c r="E3" s="878" t="s">
        <v>1346</v>
      </c>
      <c r="F3" s="877" t="s">
        <v>1383</v>
      </c>
      <c r="G3" s="870" t="s">
        <v>1332</v>
      </c>
      <c r="H3" s="871"/>
      <c r="I3" s="164" t="s">
        <v>1306</v>
      </c>
      <c r="J3" s="874" t="s">
        <v>1307</v>
      </c>
      <c r="K3" s="875"/>
      <c r="L3" s="876"/>
      <c r="M3" s="874" t="s">
        <v>1244</v>
      </c>
      <c r="N3" s="875"/>
      <c r="O3" s="876"/>
      <c r="P3" s="874" t="s">
        <v>1245</v>
      </c>
      <c r="Q3" s="875"/>
      <c r="R3" s="876"/>
    </row>
    <row r="4" spans="1:18">
      <c r="A4" s="879"/>
      <c r="B4" s="880"/>
      <c r="C4" s="881"/>
      <c r="D4" s="882"/>
      <c r="E4" s="878"/>
      <c r="F4" s="877"/>
      <c r="G4" s="54" t="s">
        <v>1333</v>
      </c>
      <c r="H4" s="55" t="s">
        <v>1247</v>
      </c>
      <c r="I4" s="165" t="s">
        <v>1334</v>
      </c>
      <c r="J4" s="176" t="s">
        <v>1312</v>
      </c>
      <c r="K4" s="177" t="s">
        <v>1313</v>
      </c>
      <c r="L4" s="178" t="s">
        <v>1314</v>
      </c>
      <c r="M4" s="176" t="s">
        <v>1312</v>
      </c>
      <c r="N4" s="177" t="s">
        <v>1313</v>
      </c>
      <c r="O4" s="178" t="s">
        <v>1314</v>
      </c>
      <c r="P4" s="176" t="s">
        <v>1312</v>
      </c>
      <c r="Q4" s="177" t="s">
        <v>1313</v>
      </c>
      <c r="R4" s="178" t="s">
        <v>1314</v>
      </c>
    </row>
    <row r="5" spans="1:18" ht="15">
      <c r="A5" s="184">
        <v>1</v>
      </c>
      <c r="B5" s="324">
        <v>274</v>
      </c>
      <c r="C5" s="195" t="str">
        <f>VLOOKUP(B5,Ind!$B$7:$L$560,2,0)</f>
        <v>Wojaczek Łukasz</v>
      </c>
      <c r="D5" s="350" t="str">
        <f>VLOOKUP(B5,Ind!$B$7:$L$560,3,0)</f>
        <v>LKS Lyski</v>
      </c>
      <c r="E5" s="195" t="str">
        <f>VLOOKUP(B5,Ind!$B$7:$L$560,4,0)</f>
        <v>j</v>
      </c>
      <c r="F5" s="195">
        <f>VLOOKUP(B5,Ind!$B$7:$L$560,5,0)</f>
        <v>7</v>
      </c>
      <c r="G5" s="195">
        <f>VLOOKUP(B5,Ind!$B$7:$L$560,6,0)</f>
        <v>0</v>
      </c>
      <c r="H5" s="195">
        <f>VLOOKUP(B5,Ind!$B$7:$L$560,7,0)</f>
        <v>24</v>
      </c>
      <c r="I5" s="195">
        <f>VLOOKUP(B5,Ind!$B$7:$L$560,8,0)</f>
        <v>24</v>
      </c>
      <c r="J5" s="196">
        <f>VLOOKUP(B5,Ind!$B$7:$L$560,9,0)</f>
        <v>1626</v>
      </c>
      <c r="K5" s="196">
        <f>VLOOKUP(B5,Ind!$B$7:$L$560,10,0)</f>
        <v>18</v>
      </c>
      <c r="L5" s="196">
        <f>VLOOKUP(B5,Ind!$B$7:$L$560,11,0)</f>
        <v>6</v>
      </c>
      <c r="M5" s="196">
        <f>VLOOKUP(B5,Ind!$B$7:$T$560,12,0)</f>
        <v>1221</v>
      </c>
      <c r="N5" s="196">
        <f>VLOOKUP(B5,Ind!$B$7:$T$560,13,0)</f>
        <v>13</v>
      </c>
      <c r="O5" s="196">
        <f>VLOOKUP(B5,Ind!$B$7:$T$560,14,0)</f>
        <v>3</v>
      </c>
      <c r="P5" s="196">
        <f>VLOOKUP(B5,Ind!$B$7:$T$560,15,0)</f>
        <v>405</v>
      </c>
      <c r="Q5" s="196">
        <f>VLOOKUP(B5,Ind!$B$7:$T$560,16,0)</f>
        <v>5</v>
      </c>
      <c r="R5" s="196">
        <f>VLOOKUP(B5,Ind!$B$7:$T$560,17,0)</f>
        <v>3</v>
      </c>
    </row>
    <row r="6" spans="1:18" ht="15">
      <c r="A6" s="189">
        <v>2</v>
      </c>
      <c r="B6" s="324">
        <v>188</v>
      </c>
      <c r="C6" s="195" t="str">
        <f>VLOOKUP(B6,Ind!$B$7:$L$560,2,0)</f>
        <v>Łapuszek Marcin</v>
      </c>
      <c r="D6" s="350" t="str">
        <f>VLOOKUP(B6,Ind!$B$7:$L$560,3,0)</f>
        <v>SK Wyry</v>
      </c>
      <c r="E6" s="195" t="str">
        <f>VLOOKUP(B6,Ind!$B$7:$L$560,4,0)</f>
        <v>j</v>
      </c>
      <c r="F6" s="195">
        <f>VLOOKUP(B6,Ind!$B$7:$L$560,5,0)</f>
        <v>2</v>
      </c>
      <c r="G6" s="195">
        <f>VLOOKUP(B6,Ind!$B$7:$L$560,6,0)</f>
        <v>0</v>
      </c>
      <c r="H6" s="195">
        <f>VLOOKUP(B6,Ind!$B$7:$L$560,7,0)</f>
        <v>18</v>
      </c>
      <c r="I6" s="195">
        <f>VLOOKUP(B6,Ind!$B$7:$L$560,8,0)</f>
        <v>18</v>
      </c>
      <c r="J6" s="196">
        <f>VLOOKUP(B6,Ind!$B$7:$L$560,9,0)</f>
        <v>1463</v>
      </c>
      <c r="K6" s="196">
        <f>VLOOKUP(B6,Ind!$B$7:$L$560,10,0)</f>
        <v>18</v>
      </c>
      <c r="L6" s="196">
        <f>VLOOKUP(B6,Ind!$B$7:$L$560,11,0)</f>
        <v>7</v>
      </c>
      <c r="M6" s="196">
        <f>VLOOKUP(B6,Ind!$B$7:$T$560,12,0)</f>
        <v>908</v>
      </c>
      <c r="N6" s="196">
        <f>VLOOKUP(B6,Ind!$B$7:$T$560,13,0)</f>
        <v>11</v>
      </c>
      <c r="O6" s="196">
        <f>VLOOKUP(B6,Ind!$B$7:$T$560,14,0)</f>
        <v>4</v>
      </c>
      <c r="P6" s="196">
        <f>VLOOKUP(B6,Ind!$B$7:$T$560,15,0)</f>
        <v>555</v>
      </c>
      <c r="Q6" s="196">
        <f>VLOOKUP(B6,Ind!$B$7:$T$560,16,0)</f>
        <v>7</v>
      </c>
      <c r="R6" s="196">
        <f>VLOOKUP(B6,Ind!$B$7:$T$560,17,0)</f>
        <v>3</v>
      </c>
    </row>
    <row r="7" spans="1:18" ht="15">
      <c r="A7" s="189">
        <v>3</v>
      </c>
      <c r="B7" s="324">
        <v>119</v>
      </c>
      <c r="C7" s="195" t="str">
        <f>VLOOKUP(B7,Ind!$B$7:$L$560,2,0)</f>
        <v>Krzywoń Karol</v>
      </c>
      <c r="D7" s="350" t="str">
        <f>VLOOKUP(B7,Ind!$B$7:$L$560,3,0)</f>
        <v>AMICUS KWK STASZIC Katowice</v>
      </c>
      <c r="E7" s="195" t="str">
        <f>VLOOKUP(B7,Ind!$B$7:$L$560,4,0)</f>
        <v>j</v>
      </c>
      <c r="F7" s="195">
        <f>VLOOKUP(B7,Ind!$B$7:$L$560,5,0)</f>
        <v>1</v>
      </c>
      <c r="G7" s="195">
        <f>VLOOKUP(B7,Ind!$B$7:$L$560,6,0)</f>
        <v>0</v>
      </c>
      <c r="H7" s="195">
        <f>VLOOKUP(B7,Ind!$B$7:$L$560,7,0)</f>
        <v>3</v>
      </c>
      <c r="I7" s="195">
        <f>VLOOKUP(B7,Ind!$B$7:$L$560,8,0)</f>
        <v>3</v>
      </c>
      <c r="J7" s="196">
        <f>VLOOKUP(B7,Ind!$B$7:$L$560,9,0)</f>
        <v>1059</v>
      </c>
      <c r="K7" s="196">
        <f>VLOOKUP(B7,Ind!$B$7:$L$560,10,0)</f>
        <v>18</v>
      </c>
      <c r="L7" s="196">
        <f>VLOOKUP(B7,Ind!$B$7:$L$560,11,0)</f>
        <v>5</v>
      </c>
      <c r="M7" s="196">
        <f>VLOOKUP(B7,Ind!$B$7:$T$560,12,0)</f>
        <v>832</v>
      </c>
      <c r="N7" s="196">
        <f>VLOOKUP(B7,Ind!$B$7:$T$560,13,0)</f>
        <v>13</v>
      </c>
      <c r="O7" s="196">
        <f>VLOOKUP(B7,Ind!$B$7:$T$560,14,0)</f>
        <v>2</v>
      </c>
      <c r="P7" s="196">
        <f>VLOOKUP(B7,Ind!$B$7:$T$560,15,0)</f>
        <v>227</v>
      </c>
      <c r="Q7" s="196">
        <f>VLOOKUP(B7,Ind!$B$7:$T$560,16,0)</f>
        <v>5</v>
      </c>
      <c r="R7" s="196">
        <f>VLOOKUP(B7,Ind!$B$7:$T$560,17,0)</f>
        <v>3</v>
      </c>
    </row>
    <row r="8" spans="1:18" ht="15">
      <c r="A8" s="189">
        <v>4</v>
      </c>
      <c r="B8" s="324">
        <v>123</v>
      </c>
      <c r="C8" s="195" t="str">
        <f>VLOOKUP(B8,Ind!$B$7:$L$560,2,0)</f>
        <v>Krzywoń Paweł</v>
      </c>
      <c r="D8" s="350" t="str">
        <f>VLOOKUP(B8,Ind!$B$7:$L$560,3,0)</f>
        <v>AMICUS KWK STASZIC Katowice</v>
      </c>
      <c r="E8" s="195" t="str">
        <f>VLOOKUP(B8,Ind!$B$7:$L$560,4,0)</f>
        <v>j</v>
      </c>
      <c r="F8" s="195">
        <f>VLOOKUP(B8,Ind!$B$7:$L$560,5,0)</f>
        <v>1</v>
      </c>
      <c r="G8" s="195">
        <f>VLOOKUP(B8,Ind!$B$7:$L$560,6,0)</f>
        <v>0</v>
      </c>
      <c r="H8" s="195">
        <f>VLOOKUP(B8,Ind!$B$7:$L$560,7,0)</f>
        <v>1</v>
      </c>
      <c r="I8" s="195">
        <f>VLOOKUP(B8,Ind!$B$7:$L$560,8,0)</f>
        <v>1</v>
      </c>
      <c r="J8" s="196">
        <f>VLOOKUP(B8,Ind!$B$7:$L$560,9,0)</f>
        <v>683</v>
      </c>
      <c r="K8" s="196">
        <f>VLOOKUP(B8,Ind!$B$7:$L$560,10,0)</f>
        <v>16</v>
      </c>
      <c r="L8" s="196">
        <f>VLOOKUP(B8,Ind!$B$7:$L$560,11,0)</f>
        <v>7</v>
      </c>
      <c r="M8" s="196">
        <f>VLOOKUP(B8,Ind!$B$7:$T$560,12,0)</f>
        <v>270</v>
      </c>
      <c r="N8" s="196">
        <f>VLOOKUP(B8,Ind!$B$7:$T$560,13,0)</f>
        <v>7</v>
      </c>
      <c r="O8" s="196">
        <f>VLOOKUP(B8,Ind!$B$7:$T$560,14,0)</f>
        <v>3</v>
      </c>
      <c r="P8" s="196">
        <f>VLOOKUP(B8,Ind!$B$7:$T$560,15,0)</f>
        <v>413</v>
      </c>
      <c r="Q8" s="196">
        <f>VLOOKUP(B8,Ind!$B$7:$T$560,16,0)</f>
        <v>9</v>
      </c>
      <c r="R8" s="196">
        <f>VLOOKUP(B8,Ind!$B$7:$T$560,17,0)</f>
        <v>4</v>
      </c>
    </row>
    <row r="9" spans="1:18" ht="15">
      <c r="A9" s="189">
        <v>5</v>
      </c>
      <c r="B9" s="324"/>
      <c r="C9" s="195" t="e">
        <f>VLOOKUP(B9,Ind!$B$7:$L$560,2,0)</f>
        <v>#N/A</v>
      </c>
      <c r="D9" s="350" t="e">
        <f>VLOOKUP(B9,Ind!$B$7:$L$560,3,0)</f>
        <v>#N/A</v>
      </c>
      <c r="E9" s="195" t="e">
        <f>VLOOKUP(B9,Ind!$B$7:$L$560,4,0)</f>
        <v>#N/A</v>
      </c>
      <c r="F9" s="195" t="e">
        <f>VLOOKUP(B9,Ind!$B$7:$L$560,5,0)</f>
        <v>#N/A</v>
      </c>
      <c r="G9" s="195" t="e">
        <f>VLOOKUP(B9,Ind!$B$7:$L$560,6,0)</f>
        <v>#N/A</v>
      </c>
      <c r="H9" s="195" t="e">
        <f>VLOOKUP(B9,Ind!$B$7:$L$560,7,0)</f>
        <v>#N/A</v>
      </c>
      <c r="I9" s="195" t="e">
        <f>VLOOKUP(B9,Ind!$B$7:$L$560,8,0)</f>
        <v>#N/A</v>
      </c>
      <c r="J9" s="196" t="e">
        <f>VLOOKUP(B9,Ind!$B$7:$L$560,9,0)</f>
        <v>#N/A</v>
      </c>
      <c r="K9" s="196" t="e">
        <f>VLOOKUP(B9,Ind!$B$7:$L$560,10,0)</f>
        <v>#N/A</v>
      </c>
      <c r="L9" s="196" t="e">
        <f>VLOOKUP(B9,Ind!$B$7:$L$560,11,0)</f>
        <v>#N/A</v>
      </c>
      <c r="M9" s="196" t="e">
        <f>VLOOKUP(B9,Ind!$B$7:$T$560,12,0)</f>
        <v>#N/A</v>
      </c>
      <c r="N9" s="196" t="e">
        <f>VLOOKUP(B9,Ind!$B$7:$T$560,13,0)</f>
        <v>#N/A</v>
      </c>
      <c r="O9" s="196" t="e">
        <f>VLOOKUP(B9,Ind!$B$7:$T$560,14,0)</f>
        <v>#N/A</v>
      </c>
      <c r="P9" s="196" t="e">
        <f>VLOOKUP(B9,Ind!$B$7:$T$560,15,0)</f>
        <v>#N/A</v>
      </c>
      <c r="Q9" s="196" t="e">
        <f>VLOOKUP(B9,Ind!$B$7:$T$560,16,0)</f>
        <v>#N/A</v>
      </c>
      <c r="R9" s="196" t="e">
        <f>VLOOKUP(B9,Ind!$B$7:$T$560,17,0)</f>
        <v>#N/A</v>
      </c>
    </row>
    <row r="10" spans="1:18" ht="15">
      <c r="A10" s="189">
        <v>6</v>
      </c>
      <c r="B10" s="324"/>
      <c r="C10" s="195" t="e">
        <f>VLOOKUP(B10,Ind!$B$7:$L$560,2,0)</f>
        <v>#N/A</v>
      </c>
      <c r="D10" s="350" t="e">
        <f>VLOOKUP(B10,Ind!$B$7:$L$560,3,0)</f>
        <v>#N/A</v>
      </c>
      <c r="E10" s="195" t="e">
        <f>VLOOKUP(B10,Ind!$B$7:$L$560,4,0)</f>
        <v>#N/A</v>
      </c>
      <c r="F10" s="195" t="e">
        <f>VLOOKUP(B10,Ind!$B$7:$L$560,5,0)</f>
        <v>#N/A</v>
      </c>
      <c r="G10" s="195" t="e">
        <f>VLOOKUP(B10,Ind!$B$7:$L$560,6,0)</f>
        <v>#N/A</v>
      </c>
      <c r="H10" s="195" t="e">
        <f>VLOOKUP(B10,Ind!$B$7:$L$560,7,0)</f>
        <v>#N/A</v>
      </c>
      <c r="I10" s="195" t="e">
        <f>VLOOKUP(B10,Ind!$B$7:$L$560,8,0)</f>
        <v>#N/A</v>
      </c>
      <c r="J10" s="196" t="e">
        <f>VLOOKUP(B10,Ind!$B$7:$L$560,9,0)</f>
        <v>#N/A</v>
      </c>
      <c r="K10" s="196" t="e">
        <f>VLOOKUP(B10,Ind!$B$7:$L$560,10,0)</f>
        <v>#N/A</v>
      </c>
      <c r="L10" s="196" t="e">
        <f>VLOOKUP(B10,Ind!$B$7:$L$560,11,0)</f>
        <v>#N/A</v>
      </c>
      <c r="M10" s="196" t="e">
        <f>VLOOKUP(B10,Ind!$B$7:$T$560,12,0)</f>
        <v>#N/A</v>
      </c>
      <c r="N10" s="196" t="e">
        <f>VLOOKUP(B10,Ind!$B$7:$T$560,13,0)</f>
        <v>#N/A</v>
      </c>
      <c r="O10" s="196" t="e">
        <f>VLOOKUP(B10,Ind!$B$7:$T$560,14,0)</f>
        <v>#N/A</v>
      </c>
      <c r="P10" s="196" t="e">
        <f>VLOOKUP(B10,Ind!$B$7:$T$560,15,0)</f>
        <v>#N/A</v>
      </c>
      <c r="Q10" s="196" t="e">
        <f>VLOOKUP(B10,Ind!$B$7:$T$560,16,0)</f>
        <v>#N/A</v>
      </c>
      <c r="R10" s="196" t="e">
        <f>VLOOKUP(B10,Ind!$B$7:$T$560,17,0)</f>
        <v>#N/A</v>
      </c>
    </row>
    <row r="11" spans="1:18" ht="15">
      <c r="A11" s="189">
        <v>7</v>
      </c>
      <c r="B11" s="324"/>
      <c r="C11" s="195" t="e">
        <f>VLOOKUP(B11,Ind!$B$7:$L$560,2,0)</f>
        <v>#N/A</v>
      </c>
      <c r="D11" s="350" t="e">
        <f>VLOOKUP(B11,Ind!$B$7:$L$560,3,0)</f>
        <v>#N/A</v>
      </c>
      <c r="E11" s="195" t="e">
        <f>VLOOKUP(B11,Ind!$B$7:$L$560,4,0)</f>
        <v>#N/A</v>
      </c>
      <c r="F11" s="195" t="e">
        <f>VLOOKUP(B11,Ind!$B$7:$L$560,5,0)</f>
        <v>#N/A</v>
      </c>
      <c r="G11" s="195" t="e">
        <f>VLOOKUP(B11,Ind!$B$7:$L$560,6,0)</f>
        <v>#N/A</v>
      </c>
      <c r="H11" s="195" t="e">
        <f>VLOOKUP(B11,Ind!$B$7:$L$560,7,0)</f>
        <v>#N/A</v>
      </c>
      <c r="I11" s="195" t="e">
        <f>VLOOKUP(B11,Ind!$B$7:$L$560,8,0)</f>
        <v>#N/A</v>
      </c>
      <c r="J11" s="196" t="e">
        <f>VLOOKUP(B11,Ind!$B$7:$L$560,9,0)</f>
        <v>#N/A</v>
      </c>
      <c r="K11" s="196" t="e">
        <f>VLOOKUP(B11,Ind!$B$7:$L$560,10,0)</f>
        <v>#N/A</v>
      </c>
      <c r="L11" s="196" t="e">
        <f>VLOOKUP(B11,Ind!$B$7:$L$560,11,0)</f>
        <v>#N/A</v>
      </c>
      <c r="M11" s="196" t="e">
        <f>VLOOKUP(B11,Ind!$B$7:$T$560,12,0)</f>
        <v>#N/A</v>
      </c>
      <c r="N11" s="196" t="e">
        <f>VLOOKUP(B11,Ind!$B$7:$T$560,13,0)</f>
        <v>#N/A</v>
      </c>
      <c r="O11" s="196" t="e">
        <f>VLOOKUP(B11,Ind!$B$7:$T$560,14,0)</f>
        <v>#N/A</v>
      </c>
      <c r="P11" s="196" t="e">
        <f>VLOOKUP(B11,Ind!$B$7:$T$560,15,0)</f>
        <v>#N/A</v>
      </c>
      <c r="Q11" s="196" t="e">
        <f>VLOOKUP(B11,Ind!$B$7:$T$560,16,0)</f>
        <v>#N/A</v>
      </c>
      <c r="R11" s="196" t="e">
        <f>VLOOKUP(B11,Ind!$B$7:$T$560,17,0)</f>
        <v>#N/A</v>
      </c>
    </row>
    <row r="12" spans="1:18" ht="15">
      <c r="A12" s="189">
        <v>8</v>
      </c>
      <c r="B12" s="324"/>
      <c r="C12" s="195" t="e">
        <f>VLOOKUP(B12,Ind!$B$7:$L$560,2,0)</f>
        <v>#N/A</v>
      </c>
      <c r="D12" s="350" t="e">
        <f>VLOOKUP(B12,Ind!$B$7:$L$560,3,0)</f>
        <v>#N/A</v>
      </c>
      <c r="E12" s="195" t="e">
        <f>VLOOKUP(B12,Ind!$B$7:$L$560,4,0)</f>
        <v>#N/A</v>
      </c>
      <c r="F12" s="195" t="e">
        <f>VLOOKUP(B12,Ind!$B$7:$L$560,5,0)</f>
        <v>#N/A</v>
      </c>
      <c r="G12" s="195" t="e">
        <f>VLOOKUP(B12,Ind!$B$7:$L$560,6,0)</f>
        <v>#N/A</v>
      </c>
      <c r="H12" s="195" t="e">
        <f>VLOOKUP(B12,Ind!$B$7:$L$560,7,0)</f>
        <v>#N/A</v>
      </c>
      <c r="I12" s="195" t="e">
        <f>VLOOKUP(B12,Ind!$B$7:$L$560,8,0)</f>
        <v>#N/A</v>
      </c>
      <c r="J12" s="196" t="e">
        <f>VLOOKUP(B12,Ind!$B$7:$L$560,9,0)</f>
        <v>#N/A</v>
      </c>
      <c r="K12" s="196" t="e">
        <f>VLOOKUP(B12,Ind!$B$7:$L$560,10,0)</f>
        <v>#N/A</v>
      </c>
      <c r="L12" s="196" t="e">
        <f>VLOOKUP(B12,Ind!$B$7:$L$560,11,0)</f>
        <v>#N/A</v>
      </c>
      <c r="M12" s="196" t="e">
        <f>VLOOKUP(B12,Ind!$B$7:$T$560,12,0)</f>
        <v>#N/A</v>
      </c>
      <c r="N12" s="196" t="e">
        <f>VLOOKUP(B12,Ind!$B$7:$T$560,13,0)</f>
        <v>#N/A</v>
      </c>
      <c r="O12" s="196" t="e">
        <f>VLOOKUP(B12,Ind!$B$7:$T$560,14,0)</f>
        <v>#N/A</v>
      </c>
      <c r="P12" s="196" t="e">
        <f>VLOOKUP(B12,Ind!$B$7:$T$560,15,0)</f>
        <v>#N/A</v>
      </c>
      <c r="Q12" s="196" t="e">
        <f>VLOOKUP(B12,Ind!$B$7:$T$560,16,0)</f>
        <v>#N/A</v>
      </c>
      <c r="R12" s="196" t="e">
        <f>VLOOKUP(B12,Ind!$B$7:$T$560,17,0)</f>
        <v>#N/A</v>
      </c>
    </row>
    <row r="13" spans="1:18" ht="15">
      <c r="A13" s="189">
        <v>9</v>
      </c>
      <c r="B13" s="324"/>
      <c r="C13" s="195" t="e">
        <f>VLOOKUP(B13,Ind!$B$7:$L$560,5,0)</f>
        <v>#N/A</v>
      </c>
      <c r="D13" s="350" t="e">
        <f>VLOOKUP(B13,Ind!$B$7:$L$560,3,0)</f>
        <v>#N/A</v>
      </c>
      <c r="E13" s="195" t="e">
        <f>VLOOKUP(B13,Ind!$B$7:$L$560,4,0)</f>
        <v>#N/A</v>
      </c>
      <c r="F13" s="195" t="e">
        <f>VLOOKUP(B13,Ind!$B$7:$L$560,5,0)</f>
        <v>#N/A</v>
      </c>
      <c r="G13" s="195" t="e">
        <f>VLOOKUP(B13,Ind!$B$7:$L$560,6,0)</f>
        <v>#N/A</v>
      </c>
      <c r="H13" s="195" t="e">
        <f>VLOOKUP(B13,Ind!$B$7:$L$560,7,0)</f>
        <v>#N/A</v>
      </c>
      <c r="I13" s="195" t="e">
        <f>VLOOKUP(B13,Ind!$B$7:$L$560,8,0)</f>
        <v>#N/A</v>
      </c>
      <c r="J13" s="196" t="e">
        <f>VLOOKUP(B13,Ind!$B$7:$L$560,9,0)</f>
        <v>#N/A</v>
      </c>
      <c r="K13" s="196" t="e">
        <f>VLOOKUP(B13,Ind!$B$7:$L$560,10,0)</f>
        <v>#N/A</v>
      </c>
      <c r="L13" s="196" t="e">
        <f>VLOOKUP(B13,Ind!$B$7:$L$560,11,0)</f>
        <v>#N/A</v>
      </c>
      <c r="M13" s="196" t="e">
        <f>VLOOKUP(B13,Ind!$B$7:$T$560,12,0)</f>
        <v>#N/A</v>
      </c>
      <c r="N13" s="196" t="e">
        <f>VLOOKUP(B13,Ind!$B$7:$T$560,13,0)</f>
        <v>#N/A</v>
      </c>
      <c r="O13" s="196" t="e">
        <f>VLOOKUP(B13,Ind!$B$7:$T$560,14,0)</f>
        <v>#N/A</v>
      </c>
      <c r="P13" s="196" t="e">
        <f>VLOOKUP(B13,Ind!$B$7:$T$560,15,0)</f>
        <v>#N/A</v>
      </c>
      <c r="Q13" s="196" t="e">
        <f>VLOOKUP(B13,Ind!$B$7:$T$560,16,0)</f>
        <v>#N/A</v>
      </c>
      <c r="R13" s="196" t="e">
        <f>VLOOKUP(B13,Ind!$B$7:$T$560,17,0)</f>
        <v>#N/A</v>
      </c>
    </row>
    <row r="14" spans="1:18" ht="15">
      <c r="A14" s="189">
        <v>10</v>
      </c>
      <c r="B14" s="324"/>
      <c r="C14" s="195" t="e">
        <f>VLOOKUP(B14,Ind!$B$7:$L$560,5,0)</f>
        <v>#N/A</v>
      </c>
      <c r="D14" s="350" t="e">
        <f>VLOOKUP(B14,Ind!$B$7:$L$560,3,0)</f>
        <v>#N/A</v>
      </c>
      <c r="E14" s="195" t="e">
        <f>VLOOKUP(B14,Ind!$B$7:$L$560,4,0)</f>
        <v>#N/A</v>
      </c>
      <c r="F14" s="195" t="e">
        <f>VLOOKUP(B14,Ind!$B$7:$L$560,5,0)</f>
        <v>#N/A</v>
      </c>
      <c r="G14" s="195" t="e">
        <f>VLOOKUP(B14,Ind!$B$7:$L$560,6,0)</f>
        <v>#N/A</v>
      </c>
      <c r="H14" s="195" t="e">
        <f>VLOOKUP(B14,Ind!$B$7:$L$560,7,0)</f>
        <v>#N/A</v>
      </c>
      <c r="I14" s="195" t="e">
        <f>VLOOKUP(B14,Ind!$B$7:$L$560,8,0)</f>
        <v>#N/A</v>
      </c>
      <c r="J14" s="196" t="e">
        <f>VLOOKUP(B14,Ind!$B$7:$L$560,9,0)</f>
        <v>#N/A</v>
      </c>
      <c r="K14" s="196" t="e">
        <f>VLOOKUP(B14,Ind!$B$7:$L$560,10,0)</f>
        <v>#N/A</v>
      </c>
      <c r="L14" s="196" t="e">
        <f>VLOOKUP(B14,Ind!$B$7:$L$560,11,0)</f>
        <v>#N/A</v>
      </c>
      <c r="M14" s="196" t="e">
        <f>VLOOKUP(B14,Ind!$B$7:$T$560,12,0)</f>
        <v>#N/A</v>
      </c>
      <c r="N14" s="196" t="e">
        <f>VLOOKUP(B14,Ind!$B$7:$T$560,13,0)</f>
        <v>#N/A</v>
      </c>
      <c r="O14" s="196" t="e">
        <f>VLOOKUP(B14,Ind!$B$7:$T$560,14,0)</f>
        <v>#N/A</v>
      </c>
      <c r="P14" s="196" t="e">
        <f>VLOOKUP(B14,Ind!$B$7:$T$560,15,0)</f>
        <v>#N/A</v>
      </c>
      <c r="Q14" s="196" t="e">
        <f>VLOOKUP(B14,Ind!$B$7:$T$560,16,0)</f>
        <v>#N/A</v>
      </c>
      <c r="R14" s="196" t="e">
        <f>VLOOKUP(B14,Ind!$B$7:$T$560,17,0)</f>
        <v>#N/A</v>
      </c>
    </row>
    <row r="15" spans="1:18" ht="15">
      <c r="A15" s="189">
        <v>11</v>
      </c>
      <c r="B15" s="324"/>
      <c r="C15" s="195" t="e">
        <f>VLOOKUP(B15,Ind!$B$7:$L$560,5,0)</f>
        <v>#N/A</v>
      </c>
      <c r="D15" s="350" t="e">
        <f>VLOOKUP(B15,Ind!$B$7:$L$560,3,0)</f>
        <v>#N/A</v>
      </c>
      <c r="E15" s="195" t="e">
        <f>VLOOKUP(B15,Ind!$B$7:$L$560,4,0)</f>
        <v>#N/A</v>
      </c>
      <c r="F15" s="195" t="e">
        <f>VLOOKUP(B15,Ind!$B$7:$L$560,5,0)</f>
        <v>#N/A</v>
      </c>
      <c r="G15" s="195" t="e">
        <f>VLOOKUP(B15,Ind!$B$7:$L$560,6,0)</f>
        <v>#N/A</v>
      </c>
      <c r="H15" s="195" t="e">
        <f>VLOOKUP(B15,Ind!$B$7:$L$560,7,0)</f>
        <v>#N/A</v>
      </c>
      <c r="I15" s="195" t="e">
        <f>VLOOKUP(B15,Ind!$B$7:$L$560,8,0)</f>
        <v>#N/A</v>
      </c>
      <c r="J15" s="196" t="e">
        <f>VLOOKUP(B15,Ind!$B$7:$L$560,9,0)</f>
        <v>#N/A</v>
      </c>
      <c r="K15" s="196" t="e">
        <f>VLOOKUP(B15,Ind!$B$7:$L$560,10,0)</f>
        <v>#N/A</v>
      </c>
      <c r="L15" s="196" t="e">
        <f>VLOOKUP(B15,Ind!$B$7:$L$560,11,0)</f>
        <v>#N/A</v>
      </c>
      <c r="M15" s="196" t="e">
        <f>VLOOKUP(B15,Ind!$B$7:$T$560,12,0)</f>
        <v>#N/A</v>
      </c>
      <c r="N15" s="196" t="e">
        <f>VLOOKUP(B15,Ind!$B$7:$T$560,13,0)</f>
        <v>#N/A</v>
      </c>
      <c r="O15" s="196" t="e">
        <f>VLOOKUP(B15,Ind!$B$7:$T$560,14,0)</f>
        <v>#N/A</v>
      </c>
      <c r="P15" s="196" t="e">
        <f>VLOOKUP(B15,Ind!$B$7:$T$560,15,0)</f>
        <v>#N/A</v>
      </c>
      <c r="Q15" s="196" t="e">
        <f>VLOOKUP(B15,Ind!$B$7:$T$560,16,0)</f>
        <v>#N/A</v>
      </c>
      <c r="R15" s="196" t="e">
        <f>VLOOKUP(B15,Ind!$B$7:$T$560,17,0)</f>
        <v>#N/A</v>
      </c>
    </row>
    <row r="16" spans="1:18" ht="15">
      <c r="A16" s="189">
        <v>12</v>
      </c>
      <c r="B16" s="344"/>
      <c r="C16" s="195" t="e">
        <f>VLOOKUP(B16,Ind!$B$7:$L$560,5,0)</f>
        <v>#N/A</v>
      </c>
      <c r="D16" s="350" t="e">
        <f>VLOOKUP(B16,Ind!$B$7:$L$560,3,0)</f>
        <v>#N/A</v>
      </c>
      <c r="E16" s="195" t="e">
        <f>VLOOKUP(B16,Ind!$B$7:$L$560,4,0)</f>
        <v>#N/A</v>
      </c>
      <c r="F16" s="195" t="e">
        <f>VLOOKUP(B16,Ind!$B$7:$L$560,5,0)</f>
        <v>#N/A</v>
      </c>
      <c r="G16" s="195" t="e">
        <f>VLOOKUP(B16,Ind!$B$7:$L$560,6,0)</f>
        <v>#N/A</v>
      </c>
      <c r="H16" s="195" t="e">
        <f>VLOOKUP(B16,Ind!$B$7:$L$560,7,0)</f>
        <v>#N/A</v>
      </c>
      <c r="I16" s="195" t="e">
        <f>VLOOKUP(B16,Ind!$B$7:$L$560,8,0)</f>
        <v>#N/A</v>
      </c>
      <c r="J16" s="196" t="e">
        <f>VLOOKUP(B16,Ind!$B$7:$L$560,9,0)</f>
        <v>#N/A</v>
      </c>
      <c r="K16" s="196" t="e">
        <f>VLOOKUP(B16,Ind!$B$7:$L$560,10,0)</f>
        <v>#N/A</v>
      </c>
      <c r="L16" s="196" t="e">
        <f>VLOOKUP(B16,Ind!$B$7:$L$560,11,0)</f>
        <v>#N/A</v>
      </c>
      <c r="M16" s="196" t="e">
        <f>VLOOKUP(B16,Ind!$B$7:$T$560,12,0)</f>
        <v>#N/A</v>
      </c>
      <c r="N16" s="196" t="e">
        <f>VLOOKUP(B16,Ind!$B$7:$T$560,13,0)</f>
        <v>#N/A</v>
      </c>
      <c r="O16" s="196" t="e">
        <f>VLOOKUP(B16,Ind!$B$7:$T$560,14,0)</f>
        <v>#N/A</v>
      </c>
      <c r="P16" s="196" t="e">
        <f>VLOOKUP(B16,Ind!$B$7:$T$560,15,0)</f>
        <v>#N/A</v>
      </c>
      <c r="Q16" s="196" t="e">
        <f>VLOOKUP(B16,Ind!$B$7:$T$560,16,0)</f>
        <v>#N/A</v>
      </c>
      <c r="R16" s="196" t="e">
        <f>VLOOKUP(B16,Ind!$B$7:$T$560,17,0)</f>
        <v>#N/A</v>
      </c>
    </row>
    <row r="17" spans="1:18" ht="15">
      <c r="A17" s="189">
        <v>13</v>
      </c>
      <c r="B17" s="190"/>
      <c r="C17" s="195" t="e">
        <f>VLOOKUP(B17,Ind!$B$7:$L$560,5,0)</f>
        <v>#N/A</v>
      </c>
      <c r="D17" s="350" t="e">
        <f>VLOOKUP(B17,Ind!$B$7:$L$560,3,0)</f>
        <v>#N/A</v>
      </c>
      <c r="E17" s="195" t="e">
        <f>VLOOKUP(B17,Ind!$B$7:$L$560,4,0)</f>
        <v>#N/A</v>
      </c>
      <c r="F17" s="195" t="e">
        <f>VLOOKUP(B17,Ind!$B$7:$L$560,5,0)</f>
        <v>#N/A</v>
      </c>
      <c r="G17" s="195" t="e">
        <f>VLOOKUP(B17,Ind!$B$7:$L$560,6,0)</f>
        <v>#N/A</v>
      </c>
      <c r="H17" s="195" t="e">
        <f>VLOOKUP(B17,Ind!$B$7:$L$560,7,0)</f>
        <v>#N/A</v>
      </c>
      <c r="I17" s="195" t="e">
        <f>VLOOKUP(B17,Ind!$B$7:$L$560,8,0)</f>
        <v>#N/A</v>
      </c>
      <c r="J17" s="196" t="e">
        <f>VLOOKUP(B17,Ind!$B$7:$L$560,9,0)</f>
        <v>#N/A</v>
      </c>
      <c r="K17" s="196" t="e">
        <f>VLOOKUP(B17,Ind!$B$7:$L$560,10,0)</f>
        <v>#N/A</v>
      </c>
      <c r="L17" s="196" t="e">
        <f>VLOOKUP(B17,Ind!$B$7:$L$560,11,0)</f>
        <v>#N/A</v>
      </c>
      <c r="M17" s="196" t="e">
        <f>VLOOKUP(B17,Ind!$B$7:$T$560,12,0)</f>
        <v>#N/A</v>
      </c>
      <c r="N17" s="196" t="e">
        <f>VLOOKUP(B17,Ind!$B$7:$T$560,13,0)</f>
        <v>#N/A</v>
      </c>
      <c r="O17" s="196" t="e">
        <f>VLOOKUP(B17,Ind!$B$7:$T$560,14,0)</f>
        <v>#N/A</v>
      </c>
      <c r="P17" s="196" t="e">
        <f>VLOOKUP(B17,Ind!$B$7:$T$560,15,0)</f>
        <v>#N/A</v>
      </c>
      <c r="Q17" s="196" t="e">
        <f>VLOOKUP(B17,Ind!$B$7:$T$560,16,0)</f>
        <v>#N/A</v>
      </c>
      <c r="R17" s="196" t="e">
        <f>VLOOKUP(B17,Ind!$B$7:$T$560,17,0)</f>
        <v>#N/A</v>
      </c>
    </row>
    <row r="18" spans="1:18" ht="15">
      <c r="A18" s="189">
        <v>14</v>
      </c>
      <c r="B18" s="190"/>
      <c r="C18" s="195" t="e">
        <f>VLOOKUP(B18,Ind!$B$7:$L$560,5,0)</f>
        <v>#N/A</v>
      </c>
      <c r="D18" s="350" t="e">
        <f>VLOOKUP(B18,Ind!$B$7:$L$560,3,0)</f>
        <v>#N/A</v>
      </c>
      <c r="E18" s="195" t="e">
        <f>VLOOKUP(B18,Ind!$B$7:$L$560,4,0)</f>
        <v>#N/A</v>
      </c>
      <c r="F18" s="195" t="e">
        <f>VLOOKUP(B18,Ind!$B$7:$L$560,5,0)</f>
        <v>#N/A</v>
      </c>
      <c r="G18" s="195" t="e">
        <f>VLOOKUP(B18,Ind!$B$7:$L$560,6,0)</f>
        <v>#N/A</v>
      </c>
      <c r="H18" s="195" t="e">
        <f>VLOOKUP(B18,Ind!$B$7:$L$560,7,0)</f>
        <v>#N/A</v>
      </c>
      <c r="I18" s="195" t="e">
        <f>VLOOKUP(B18,Ind!$B$7:$L$560,8,0)</f>
        <v>#N/A</v>
      </c>
      <c r="J18" s="196" t="e">
        <f>VLOOKUP(B18,Ind!$B$7:$L$560,9,0)</f>
        <v>#N/A</v>
      </c>
      <c r="K18" s="196" t="e">
        <f>VLOOKUP(B18,Ind!$B$7:$L$560,10,0)</f>
        <v>#N/A</v>
      </c>
      <c r="L18" s="196" t="e">
        <f>VLOOKUP(B18,Ind!$B$7:$L$560,11,0)</f>
        <v>#N/A</v>
      </c>
      <c r="M18" s="196" t="e">
        <f>VLOOKUP(B18,Ind!$B$7:$T$560,12,0)</f>
        <v>#N/A</v>
      </c>
      <c r="N18" s="196" t="e">
        <f>VLOOKUP(B18,Ind!$B$7:$T$560,13,0)</f>
        <v>#N/A</v>
      </c>
      <c r="O18" s="196" t="e">
        <f>VLOOKUP(B18,Ind!$B$7:$T$560,14,0)</f>
        <v>#N/A</v>
      </c>
      <c r="P18" s="196" t="e">
        <f>VLOOKUP(B18,Ind!$B$7:$T$560,15,0)</f>
        <v>#N/A</v>
      </c>
      <c r="Q18" s="196" t="e">
        <f>VLOOKUP(B18,Ind!$B$7:$T$560,16,0)</f>
        <v>#N/A</v>
      </c>
      <c r="R18" s="196" t="e">
        <f>VLOOKUP(B18,Ind!$B$7:$T$560,17,0)</f>
        <v>#N/A</v>
      </c>
    </row>
    <row r="19" spans="1:18" ht="15">
      <c r="A19" s="189">
        <v>15</v>
      </c>
      <c r="B19" s="190"/>
      <c r="C19" s="195" t="e">
        <f>VLOOKUP(B19,Ind!$B$7:$L$560,5,0)</f>
        <v>#N/A</v>
      </c>
      <c r="D19" s="350" t="e">
        <f>VLOOKUP(B19,Ind!$B$7:$L$560,3,0)</f>
        <v>#N/A</v>
      </c>
      <c r="E19" s="195" t="e">
        <f>VLOOKUP(B19,Ind!$B$7:$L$560,4,0)</f>
        <v>#N/A</v>
      </c>
      <c r="F19" s="195" t="e">
        <f>VLOOKUP(B19,Ind!$B$7:$L$560,5,0)</f>
        <v>#N/A</v>
      </c>
      <c r="G19" s="195" t="e">
        <f>VLOOKUP(B19,Ind!$B$7:$L$560,6,0)</f>
        <v>#N/A</v>
      </c>
      <c r="H19" s="195" t="e">
        <f>VLOOKUP(B19,Ind!$B$7:$L$560,7,0)</f>
        <v>#N/A</v>
      </c>
      <c r="I19" s="195" t="e">
        <f>VLOOKUP(B19,Ind!$B$7:$L$560,8,0)</f>
        <v>#N/A</v>
      </c>
      <c r="J19" s="196" t="e">
        <f>VLOOKUP(B19,Ind!$B$7:$L$560,9,0)</f>
        <v>#N/A</v>
      </c>
      <c r="K19" s="196" t="e">
        <f>VLOOKUP(B19,Ind!$B$7:$L$560,10,0)</f>
        <v>#N/A</v>
      </c>
      <c r="L19" s="196" t="e">
        <f>VLOOKUP(B19,Ind!$B$7:$L$560,11,0)</f>
        <v>#N/A</v>
      </c>
      <c r="M19" s="196" t="e">
        <f>VLOOKUP(B19,Ind!$B$7:$T$560,12,0)</f>
        <v>#N/A</v>
      </c>
      <c r="N19" s="196" t="e">
        <f>VLOOKUP(B19,Ind!$B$7:$T$560,13,0)</f>
        <v>#N/A</v>
      </c>
      <c r="O19" s="196" t="e">
        <f>VLOOKUP(B19,Ind!$B$7:$T$560,14,0)</f>
        <v>#N/A</v>
      </c>
      <c r="P19" s="196" t="e">
        <f>VLOOKUP(B19,Ind!$B$7:$T$560,15,0)</f>
        <v>#N/A</v>
      </c>
      <c r="Q19" s="196" t="e">
        <f>VLOOKUP(B19,Ind!$B$7:$T$560,16,0)</f>
        <v>#N/A</v>
      </c>
      <c r="R19" s="196" t="e">
        <f>VLOOKUP(B19,Ind!$B$7:$T$560,17,0)</f>
        <v>#N/A</v>
      </c>
    </row>
    <row r="20" spans="1:18" ht="15">
      <c r="A20" s="189">
        <v>16</v>
      </c>
      <c r="B20" s="190"/>
      <c r="C20" s="195" t="e">
        <f>VLOOKUP(B20,Ind!$B$7:$L$560,5,0)</f>
        <v>#N/A</v>
      </c>
      <c r="D20" s="350" t="e">
        <f>VLOOKUP(B20,Ind!$B$7:$L$560,3,0)</f>
        <v>#N/A</v>
      </c>
      <c r="E20" s="195" t="e">
        <f>VLOOKUP(B20,Ind!$B$7:$L$560,4,0)</f>
        <v>#N/A</v>
      </c>
      <c r="F20" s="195" t="e">
        <f>VLOOKUP(B20,Ind!$B$7:$L$560,5,0)</f>
        <v>#N/A</v>
      </c>
      <c r="G20" s="195" t="e">
        <f>VLOOKUP(B20,Ind!$B$7:$L$560,6,0)</f>
        <v>#N/A</v>
      </c>
      <c r="H20" s="195" t="e">
        <f>VLOOKUP(B20,Ind!$B$7:$L$560,7,0)</f>
        <v>#N/A</v>
      </c>
      <c r="I20" s="195" t="e">
        <f>VLOOKUP(B20,Ind!$B$7:$L$560,8,0)</f>
        <v>#N/A</v>
      </c>
      <c r="J20" s="196" t="e">
        <f>VLOOKUP(B20,Ind!$B$7:$L$560,9,0)</f>
        <v>#N/A</v>
      </c>
      <c r="K20" s="196" t="e">
        <f>VLOOKUP(B20,Ind!$B$7:$L$560,10,0)</f>
        <v>#N/A</v>
      </c>
      <c r="L20" s="196" t="e">
        <f>VLOOKUP(B20,Ind!$B$7:$L$560,11,0)</f>
        <v>#N/A</v>
      </c>
      <c r="M20" s="196" t="e">
        <f>VLOOKUP(B20,Ind!$B$7:$T$560,12,0)</f>
        <v>#N/A</v>
      </c>
      <c r="N20" s="196" t="e">
        <f>VLOOKUP(B20,Ind!$B$7:$T$560,13,0)</f>
        <v>#N/A</v>
      </c>
      <c r="O20" s="196" t="e">
        <f>VLOOKUP(B20,Ind!$B$7:$T$560,14,0)</f>
        <v>#N/A</v>
      </c>
      <c r="P20" s="196" t="e">
        <f>VLOOKUP(B20,Ind!$B$7:$T$560,15,0)</f>
        <v>#N/A</v>
      </c>
      <c r="Q20" s="196" t="e">
        <f>VLOOKUP(B20,Ind!$B$7:$T$560,16,0)</f>
        <v>#N/A</v>
      </c>
      <c r="R20" s="196" t="e">
        <f>VLOOKUP(B20,Ind!$B$7:$T$560,17,0)</f>
        <v>#N/A</v>
      </c>
    </row>
    <row r="21" spans="1:18" ht="15">
      <c r="A21" s="189">
        <v>17</v>
      </c>
      <c r="B21" s="190"/>
      <c r="C21" s="195" t="e">
        <f>VLOOKUP(B21,Ind!$B$7:$L$560,5,0)</f>
        <v>#N/A</v>
      </c>
      <c r="D21" s="350" t="e">
        <f>VLOOKUP(B21,Ind!$B$7:$L$560,3,0)</f>
        <v>#N/A</v>
      </c>
      <c r="E21" s="195" t="e">
        <f>VLOOKUP(B21,Ind!$B$7:$L$560,4,0)</f>
        <v>#N/A</v>
      </c>
      <c r="F21" s="195" t="e">
        <f>VLOOKUP(B21,Ind!$B$7:$L$560,5,0)</f>
        <v>#N/A</v>
      </c>
      <c r="G21" s="195" t="e">
        <f>VLOOKUP(B21,Ind!$B$7:$L$560,6,0)</f>
        <v>#N/A</v>
      </c>
      <c r="H21" s="195" t="e">
        <f>VLOOKUP(B21,Ind!$B$7:$L$560,7,0)</f>
        <v>#N/A</v>
      </c>
      <c r="I21" s="195" t="e">
        <f>VLOOKUP(B21,Ind!$B$7:$L$560,8,0)</f>
        <v>#N/A</v>
      </c>
      <c r="J21" s="196" t="e">
        <f>VLOOKUP(B21,Ind!$B$7:$L$560,9,0)</f>
        <v>#N/A</v>
      </c>
      <c r="K21" s="196" t="e">
        <f>VLOOKUP(B21,Ind!$B$7:$L$560,10,0)</f>
        <v>#N/A</v>
      </c>
      <c r="L21" s="196" t="e">
        <f>VLOOKUP(B21,Ind!$B$7:$L$560,11,0)</f>
        <v>#N/A</v>
      </c>
      <c r="M21" s="196" t="e">
        <f>VLOOKUP(B21,Ind!$B$7:$T$560,12,0)</f>
        <v>#N/A</v>
      </c>
      <c r="N21" s="196" t="e">
        <f>VLOOKUP(B21,Ind!$B$7:$T$560,13,0)</f>
        <v>#N/A</v>
      </c>
      <c r="O21" s="196" t="e">
        <f>VLOOKUP(B21,Ind!$B$7:$T$560,14,0)</f>
        <v>#N/A</v>
      </c>
      <c r="P21" s="196" t="e">
        <f>VLOOKUP(B21,Ind!$B$7:$T$560,15,0)</f>
        <v>#N/A</v>
      </c>
      <c r="Q21" s="196" t="e">
        <f>VLOOKUP(B21,Ind!$B$7:$T$560,16,0)</f>
        <v>#N/A</v>
      </c>
      <c r="R21" s="196" t="e">
        <f>VLOOKUP(B21,Ind!$B$7:$T$560,17,0)</f>
        <v>#N/A</v>
      </c>
    </row>
    <row r="22" spans="1:18" ht="15">
      <c r="A22" s="191">
        <v>17</v>
      </c>
      <c r="B22" s="179">
        <v>165</v>
      </c>
      <c r="C22" s="180"/>
      <c r="D22" s="181"/>
      <c r="E22" s="180"/>
      <c r="F22" s="421"/>
      <c r="G22" s="182"/>
      <c r="H22" s="183"/>
      <c r="I22" s="183"/>
      <c r="J22" s="183"/>
      <c r="K22" s="183"/>
      <c r="L22" s="183"/>
    </row>
    <row r="23" spans="1:18" ht="26.25">
      <c r="A23" s="189"/>
      <c r="B23" s="192"/>
      <c r="C23" s="872" t="str">
        <f>C1</f>
        <v>Okręg Rybnik</v>
      </c>
      <c r="D23" s="872"/>
      <c r="E23" s="872"/>
      <c r="F23" s="872"/>
      <c r="G23" s="872"/>
      <c r="H23" s="872"/>
      <c r="I23" s="353"/>
      <c r="J23" s="188"/>
      <c r="K23" s="188"/>
      <c r="L23" s="188"/>
    </row>
    <row r="24" spans="1:18" ht="18">
      <c r="A24" s="189"/>
      <c r="B24" s="192"/>
      <c r="C24" s="173" t="s">
        <v>1349</v>
      </c>
      <c r="D24" s="173" t="str">
        <f>D2</f>
        <v>27.11.2016</v>
      </c>
      <c r="J24" s="188"/>
      <c r="K24" s="188"/>
      <c r="L24" s="188"/>
    </row>
    <row r="25" spans="1:18" ht="12.75" customHeight="1">
      <c r="A25" s="879" t="s">
        <v>1301</v>
      </c>
      <c r="B25" s="880" t="s">
        <v>1302</v>
      </c>
      <c r="C25" s="881" t="s">
        <v>1304</v>
      </c>
      <c r="D25" s="882" t="s">
        <v>1250</v>
      </c>
      <c r="E25" s="878" t="s">
        <v>1346</v>
      </c>
      <c r="F25" s="877" t="s">
        <v>1383</v>
      </c>
      <c r="G25" s="870" t="s">
        <v>1332</v>
      </c>
      <c r="H25" s="871"/>
      <c r="I25" s="164" t="s">
        <v>1306</v>
      </c>
      <c r="J25" s="873" t="s">
        <v>1307</v>
      </c>
      <c r="K25" s="873"/>
      <c r="L25" s="873"/>
      <c r="M25" s="873" t="s">
        <v>1244</v>
      </c>
      <c r="N25" s="873"/>
      <c r="O25" s="873"/>
      <c r="P25" s="873" t="s">
        <v>1245</v>
      </c>
      <c r="Q25" s="873"/>
      <c r="R25" s="873"/>
    </row>
    <row r="26" spans="1:18">
      <c r="A26" s="879"/>
      <c r="B26" s="880"/>
      <c r="C26" s="881"/>
      <c r="D26" s="882"/>
      <c r="E26" s="878"/>
      <c r="F26" s="877"/>
      <c r="G26" s="54" t="s">
        <v>1333</v>
      </c>
      <c r="H26" s="55" t="s">
        <v>1247</v>
      </c>
      <c r="I26" s="165" t="s">
        <v>1334</v>
      </c>
      <c r="J26" s="176" t="s">
        <v>1312</v>
      </c>
      <c r="K26" s="177" t="s">
        <v>1313</v>
      </c>
      <c r="L26" s="178" t="s">
        <v>1314</v>
      </c>
      <c r="M26" s="176" t="s">
        <v>1312</v>
      </c>
      <c r="N26" s="177" t="s">
        <v>1313</v>
      </c>
      <c r="O26" s="178" t="s">
        <v>1314</v>
      </c>
      <c r="P26" s="176" t="s">
        <v>1312</v>
      </c>
      <c r="Q26" s="177" t="s">
        <v>1313</v>
      </c>
      <c r="R26" s="178" t="s">
        <v>1314</v>
      </c>
    </row>
    <row r="27" spans="1:18" ht="15">
      <c r="A27" s="189">
        <v>1</v>
      </c>
      <c r="B27" s="324">
        <v>237</v>
      </c>
      <c r="C27" s="195" t="str">
        <f>VLOOKUP(B27,Ind!$B$7:$L$560,2,0)</f>
        <v>Bojdoł Iwona</v>
      </c>
      <c r="D27" s="350" t="str">
        <f>VLOOKUP(B27,Ind!$B$7:$L$560,3,0)</f>
        <v>PIAST Leszczyny</v>
      </c>
      <c r="E27" s="195" t="str">
        <f>VLOOKUP(B27,Ind!$B$7:$L$560,4,0)</f>
        <v>k</v>
      </c>
      <c r="F27" s="195">
        <f>VLOOKUP(B27,Ind!$B$7:$L$560,5,0)</f>
        <v>3</v>
      </c>
      <c r="G27" s="195">
        <f>VLOOKUP(B27,Ind!$B$7:$L$560,6,0)</f>
        <v>60</v>
      </c>
      <c r="H27" s="195">
        <f>VLOOKUP(B27,Ind!$B$7:$L$560,7,0)</f>
        <v>58</v>
      </c>
      <c r="I27" s="195">
        <f>VLOOKUP(B27,Ind!$B$7:$L$560,8,0)</f>
        <v>118</v>
      </c>
      <c r="J27" s="196">
        <f>VLOOKUP(B27,Ind!$B$7:$L$560,9,0)</f>
        <v>2473</v>
      </c>
      <c r="K27" s="196">
        <f>VLOOKUP(B27,Ind!$B$7:$L$560,10,0)</f>
        <v>26</v>
      </c>
      <c r="L27" s="196">
        <f>VLOOKUP(B27,Ind!$B$7:$L$560,11,0)</f>
        <v>3</v>
      </c>
      <c r="M27" s="196">
        <f>VLOOKUP(B27,Ind!$B$7:$T$560,12,0)</f>
        <v>1203</v>
      </c>
      <c r="N27" s="196">
        <f>VLOOKUP(B27,Ind!$B$7:$T$560,13,0)</f>
        <v>12</v>
      </c>
      <c r="O27" s="196">
        <f>VLOOKUP(B27,Ind!$B$7:$T$560,14,0)</f>
        <v>1</v>
      </c>
      <c r="P27" s="196">
        <f>VLOOKUP(B27,Ind!$B$7:$T$560,15,0)</f>
        <v>1270</v>
      </c>
      <c r="Q27" s="196">
        <f>VLOOKUP(B27,Ind!$B$7:$T$560,16,0)</f>
        <v>14</v>
      </c>
      <c r="R27" s="196">
        <f>VLOOKUP(B27,Ind!$B$7:$T$560,17,0)</f>
        <v>2</v>
      </c>
    </row>
    <row r="28" spans="1:18" ht="15">
      <c r="A28" s="189">
        <v>2</v>
      </c>
      <c r="B28" s="324">
        <v>283</v>
      </c>
      <c r="C28" s="195" t="str">
        <f>VLOOKUP(B28,Ind!$B$7:$L$560,2,0)</f>
        <v>Kołodziejczyk Jowita</v>
      </c>
      <c r="D28" s="350" t="str">
        <f>VLOOKUP(B28,Ind!$B$7:$L$560,3,0)</f>
        <v>OSP Lędziny</v>
      </c>
      <c r="E28" s="195" t="str">
        <f>VLOOKUP(B28,Ind!$B$7:$L$560,4,0)</f>
        <v>k</v>
      </c>
      <c r="F28" s="195">
        <f>VLOOKUP(B28,Ind!$B$7:$L$560,5,0)</f>
        <v>2</v>
      </c>
      <c r="G28" s="195">
        <f>VLOOKUP(B28,Ind!$B$7:$L$560,6,0)</f>
        <v>0</v>
      </c>
      <c r="H28" s="195">
        <f>VLOOKUP(B28,Ind!$B$7:$L$560,7,0)</f>
        <v>34</v>
      </c>
      <c r="I28" s="195">
        <f>VLOOKUP(B28,Ind!$B$7:$L$560,8,0)</f>
        <v>34</v>
      </c>
      <c r="J28" s="196">
        <f>VLOOKUP(B28,Ind!$B$7:$L$560,9,0)</f>
        <v>1865</v>
      </c>
      <c r="K28" s="196">
        <f>VLOOKUP(B28,Ind!$B$7:$L$560,10,0)</f>
        <v>14</v>
      </c>
      <c r="L28" s="196">
        <f>VLOOKUP(B28,Ind!$B$7:$L$560,11,0)</f>
        <v>1</v>
      </c>
      <c r="M28" s="196">
        <f>VLOOKUP(B28,Ind!$B$7:$T$560,12,0)</f>
        <v>532</v>
      </c>
      <c r="N28" s="196">
        <f>VLOOKUP(B28,Ind!$B$7:$T$560,13,0)</f>
        <v>5</v>
      </c>
      <c r="O28" s="196">
        <f>VLOOKUP(B28,Ind!$B$7:$T$560,14,0)</f>
        <v>1</v>
      </c>
      <c r="P28" s="196">
        <f>VLOOKUP(B28,Ind!$B$7:$T$560,15,0)</f>
        <v>1333</v>
      </c>
      <c r="Q28" s="196">
        <f>VLOOKUP(B28,Ind!$B$7:$T$560,16,0)</f>
        <v>9</v>
      </c>
      <c r="R28" s="196">
        <f>VLOOKUP(B28,Ind!$B$7:$T$560,17,0)</f>
        <v>0</v>
      </c>
    </row>
    <row r="29" spans="1:18" ht="15">
      <c r="A29" s="189">
        <v>3</v>
      </c>
      <c r="B29" s="324">
        <v>247</v>
      </c>
      <c r="C29" s="195" t="str">
        <f>VLOOKUP(B29,Ind!$B$7:$L$560,2,0)</f>
        <v>Szeliga Marta</v>
      </c>
      <c r="D29" s="350" t="str">
        <f>VLOOKUP(B29,Ind!$B$7:$L$560,3,0)</f>
        <v>AMICUS KWK STASZIC Katowice</v>
      </c>
      <c r="E29" s="195" t="str">
        <f>VLOOKUP(B29,Ind!$B$7:$L$560,4,0)</f>
        <v>k</v>
      </c>
      <c r="F29" s="195">
        <f>VLOOKUP(B29,Ind!$B$7:$L$560,5,0)</f>
        <v>1</v>
      </c>
      <c r="G29" s="195">
        <f>VLOOKUP(B29,Ind!$B$7:$L$560,6,0)</f>
        <v>0</v>
      </c>
      <c r="H29" s="195">
        <f>VLOOKUP(B29,Ind!$B$7:$L$560,7,0)</f>
        <v>32</v>
      </c>
      <c r="I29" s="195">
        <f>VLOOKUP(B29,Ind!$B$7:$L$560,8,0)</f>
        <v>32</v>
      </c>
      <c r="J29" s="196">
        <f>VLOOKUP(B29,Ind!$B$7:$L$560,9,0)</f>
        <v>1812</v>
      </c>
      <c r="K29" s="196">
        <f>VLOOKUP(B29,Ind!$B$7:$L$560,10,0)</f>
        <v>16</v>
      </c>
      <c r="L29" s="196">
        <f>VLOOKUP(B29,Ind!$B$7:$L$560,11,0)</f>
        <v>3</v>
      </c>
      <c r="M29" s="196">
        <f>VLOOKUP(B29,Ind!$B$7:$T$560,12,0)</f>
        <v>1247</v>
      </c>
      <c r="N29" s="196">
        <f>VLOOKUP(B29,Ind!$B$7:$T$560,13,0)</f>
        <v>11</v>
      </c>
      <c r="O29" s="196">
        <f>VLOOKUP(B29,Ind!$B$7:$T$560,14,0)</f>
        <v>1</v>
      </c>
      <c r="P29" s="196">
        <f>VLOOKUP(B29,Ind!$B$7:$T$560,15,0)</f>
        <v>565</v>
      </c>
      <c r="Q29" s="196">
        <f>VLOOKUP(B29,Ind!$B$7:$T$560,16,0)</f>
        <v>5</v>
      </c>
      <c r="R29" s="196">
        <f>VLOOKUP(B29,Ind!$B$7:$T$560,17,0)</f>
        <v>2</v>
      </c>
    </row>
    <row r="30" spans="1:18" ht="15">
      <c r="A30" s="189">
        <v>4</v>
      </c>
      <c r="B30" s="324">
        <v>200</v>
      </c>
      <c r="C30" s="195" t="str">
        <f>VLOOKUP(B30,Ind!$B$7:$L$560,2,0)</f>
        <v>Segeth Lidia</v>
      </c>
      <c r="D30" s="350" t="str">
        <f>VLOOKUP(B30,Ind!$B$7:$L$560,3,0)</f>
        <v>UNIA Bieruń</v>
      </c>
      <c r="E30" s="195" t="str">
        <f>VLOOKUP(B30,Ind!$B$7:$L$560,4,0)</f>
        <v>k-s</v>
      </c>
      <c r="F30" s="195">
        <f>VLOOKUP(B30,Ind!$B$7:$L$560,5,0)</f>
        <v>2</v>
      </c>
      <c r="G30" s="195">
        <f>VLOOKUP(B30,Ind!$B$7:$L$560,6,0)</f>
        <v>0</v>
      </c>
      <c r="H30" s="195">
        <f>VLOOKUP(B30,Ind!$B$7:$L$560,7,0)</f>
        <v>28</v>
      </c>
      <c r="I30" s="195">
        <f>VLOOKUP(B30,Ind!$B$7:$L$560,8,0)</f>
        <v>28</v>
      </c>
      <c r="J30" s="196">
        <f>VLOOKUP(B30,Ind!$B$7:$L$560,9,0)</f>
        <v>1738</v>
      </c>
      <c r="K30" s="196">
        <f>VLOOKUP(B30,Ind!$B$7:$L$560,10,0)</f>
        <v>17</v>
      </c>
      <c r="L30" s="196">
        <f>VLOOKUP(B30,Ind!$B$7:$L$560,11,0)</f>
        <v>3</v>
      </c>
      <c r="M30" s="196">
        <f>VLOOKUP(B30,Ind!$B$7:$T$560,12,0)</f>
        <v>921</v>
      </c>
      <c r="N30" s="196">
        <f>VLOOKUP(B30,Ind!$B$7:$T$560,13,0)</f>
        <v>9</v>
      </c>
      <c r="O30" s="196">
        <f>VLOOKUP(B30,Ind!$B$7:$T$560,14,0)</f>
        <v>2</v>
      </c>
      <c r="P30" s="196">
        <f>VLOOKUP(B30,Ind!$B$7:$T$560,15,0)</f>
        <v>817</v>
      </c>
      <c r="Q30" s="196">
        <f>VLOOKUP(B30,Ind!$B$7:$T$560,16,0)</f>
        <v>8</v>
      </c>
      <c r="R30" s="196">
        <f>VLOOKUP(B30,Ind!$B$7:$T$560,17,0)</f>
        <v>1</v>
      </c>
    </row>
    <row r="31" spans="1:18" ht="15">
      <c r="A31" s="189">
        <v>5</v>
      </c>
      <c r="B31" s="324">
        <v>216</v>
      </c>
      <c r="C31" s="195" t="str">
        <f>VLOOKUP(B31,Ind!$B$7:$L$560,2,0)</f>
        <v>Węgrzyk Bożena</v>
      </c>
      <c r="D31" s="350" t="str">
        <f>VLOOKUP(B31,Ind!$B$7:$L$560,3,0)</f>
        <v>OSP Lędziny</v>
      </c>
      <c r="E31" s="195" t="str">
        <f>VLOOKUP(B31,Ind!$B$7:$L$560,4,0)</f>
        <v>k</v>
      </c>
      <c r="F31" s="195">
        <f>VLOOKUP(B31,Ind!$B$7:$L$560,5,0)</f>
        <v>2</v>
      </c>
      <c r="G31" s="195">
        <f>VLOOKUP(B31,Ind!$B$7:$L$560,6,0)</f>
        <v>0</v>
      </c>
      <c r="H31" s="195">
        <f>VLOOKUP(B31,Ind!$B$7:$L$560,7,0)</f>
        <v>28</v>
      </c>
      <c r="I31" s="195">
        <f>VLOOKUP(B31,Ind!$B$7:$L$560,8,0)</f>
        <v>28</v>
      </c>
      <c r="J31" s="196">
        <f>VLOOKUP(B31,Ind!$B$7:$L$560,9,0)</f>
        <v>1701</v>
      </c>
      <c r="K31" s="196">
        <f>VLOOKUP(B31,Ind!$B$7:$L$560,10,0)</f>
        <v>16</v>
      </c>
      <c r="L31" s="196">
        <f>VLOOKUP(B31,Ind!$B$7:$L$560,11,0)</f>
        <v>3</v>
      </c>
      <c r="M31" s="196">
        <f>VLOOKUP(B31,Ind!$B$7:$T$560,12,0)</f>
        <v>938</v>
      </c>
      <c r="N31" s="196">
        <f>VLOOKUP(B31,Ind!$B$7:$T$560,13,0)</f>
        <v>8</v>
      </c>
      <c r="O31" s="196">
        <f>VLOOKUP(B31,Ind!$B$7:$T$560,14,0)</f>
        <v>1</v>
      </c>
      <c r="P31" s="196">
        <f>VLOOKUP(B31,Ind!$B$7:$T$560,15,0)</f>
        <v>763</v>
      </c>
      <c r="Q31" s="196">
        <f>VLOOKUP(B31,Ind!$B$7:$T$560,16,0)</f>
        <v>8</v>
      </c>
      <c r="R31" s="196">
        <f>VLOOKUP(B31,Ind!$B$7:$T$560,17,0)</f>
        <v>2</v>
      </c>
    </row>
    <row r="32" spans="1:18" ht="15">
      <c r="A32" s="189">
        <v>6</v>
      </c>
      <c r="B32" s="324">
        <v>197</v>
      </c>
      <c r="C32" s="195" t="str">
        <f>VLOOKUP(B32,Ind!$B$7:$L$560,2,0)</f>
        <v>Gajda Monika</v>
      </c>
      <c r="D32" s="350" t="str">
        <f>VLOOKUP(B32,Ind!$B$7:$L$560,3,0)</f>
        <v>LKS FORTECA Świerklany</v>
      </c>
      <c r="E32" s="195" t="str">
        <f>VLOOKUP(B32,Ind!$B$7:$L$560,4,0)</f>
        <v>k-s</v>
      </c>
      <c r="F32" s="195">
        <f>VLOOKUP(B32,Ind!$B$7:$L$560,5,0)</f>
        <v>3</v>
      </c>
      <c r="G32" s="195">
        <f>VLOOKUP(B32,Ind!$B$7:$L$560,6,0)</f>
        <v>0</v>
      </c>
      <c r="H32" s="195">
        <f>VLOOKUP(B32,Ind!$B$7:$L$560,7,0)</f>
        <v>26</v>
      </c>
      <c r="I32" s="195">
        <f>VLOOKUP(B32,Ind!$B$7:$L$560,8,0)</f>
        <v>26</v>
      </c>
      <c r="J32" s="196">
        <f>VLOOKUP(B32,Ind!$B$7:$L$560,9,0)</f>
        <v>1695</v>
      </c>
      <c r="K32" s="196">
        <f>VLOOKUP(B32,Ind!$B$7:$L$560,10,0)</f>
        <v>17</v>
      </c>
      <c r="L32" s="196">
        <f>VLOOKUP(B32,Ind!$B$7:$L$560,11,0)</f>
        <v>3</v>
      </c>
      <c r="M32" s="196">
        <f>VLOOKUP(B32,Ind!$B$7:$T$560,12,0)</f>
        <v>799</v>
      </c>
      <c r="N32" s="196">
        <f>VLOOKUP(B32,Ind!$B$7:$T$560,13,0)</f>
        <v>9</v>
      </c>
      <c r="O32" s="196">
        <f>VLOOKUP(B32,Ind!$B$7:$T$560,14,0)</f>
        <v>2</v>
      </c>
      <c r="P32" s="196">
        <f>VLOOKUP(B32,Ind!$B$7:$T$560,15,0)</f>
        <v>896</v>
      </c>
      <c r="Q32" s="196">
        <f>VLOOKUP(B32,Ind!$B$7:$T$560,16,0)</f>
        <v>8</v>
      </c>
      <c r="R32" s="196">
        <f>VLOOKUP(B32,Ind!$B$7:$T$560,17,0)</f>
        <v>1</v>
      </c>
    </row>
    <row r="33" spans="1:18" ht="15">
      <c r="A33" s="189">
        <v>7</v>
      </c>
      <c r="B33" s="324">
        <v>23</v>
      </c>
      <c r="C33" s="195" t="str">
        <f>VLOOKUP(B33,Ind!$B$7:$L$560,2,0)</f>
        <v>Bucka Ewa</v>
      </c>
      <c r="D33" s="350" t="str">
        <f>VLOOKUP(B33,Ind!$B$7:$L$560,3,0)</f>
        <v>AMICUS KWK STASZIC Katowice</v>
      </c>
      <c r="E33" s="195" t="str">
        <f>VLOOKUP(B33,Ind!$B$7:$L$560,4,0)</f>
        <v>k</v>
      </c>
      <c r="F33" s="195">
        <f>VLOOKUP(B33,Ind!$B$7:$L$560,5,0)</f>
        <v>1</v>
      </c>
      <c r="G33" s="195">
        <f>VLOOKUP(B33,Ind!$B$7:$L$560,6,0)</f>
        <v>0</v>
      </c>
      <c r="H33" s="195">
        <f>VLOOKUP(B33,Ind!$B$7:$L$560,7,0)</f>
        <v>26</v>
      </c>
      <c r="I33" s="195">
        <f>VLOOKUP(B33,Ind!$B$7:$L$560,8,0)</f>
        <v>26</v>
      </c>
      <c r="J33" s="196">
        <f>VLOOKUP(B33,Ind!$B$7:$L$560,9,0)</f>
        <v>1671</v>
      </c>
      <c r="K33" s="196">
        <f>VLOOKUP(B33,Ind!$B$7:$L$560,10,0)</f>
        <v>18</v>
      </c>
      <c r="L33" s="196">
        <f>VLOOKUP(B33,Ind!$B$7:$L$560,11,0)</f>
        <v>4</v>
      </c>
      <c r="M33" s="196">
        <f>VLOOKUP(B33,Ind!$B$7:$T$560,12,0)</f>
        <v>972</v>
      </c>
      <c r="N33" s="196">
        <f>VLOOKUP(B33,Ind!$B$7:$T$560,13,0)</f>
        <v>10</v>
      </c>
      <c r="O33" s="196">
        <f>VLOOKUP(B33,Ind!$B$7:$T$560,14,0)</f>
        <v>2</v>
      </c>
      <c r="P33" s="196">
        <f>VLOOKUP(B33,Ind!$B$7:$T$560,15,0)</f>
        <v>699</v>
      </c>
      <c r="Q33" s="196">
        <f>VLOOKUP(B33,Ind!$B$7:$T$560,16,0)</f>
        <v>8</v>
      </c>
      <c r="R33" s="196">
        <f>VLOOKUP(B33,Ind!$B$7:$T$560,17,0)</f>
        <v>2</v>
      </c>
    </row>
    <row r="34" spans="1:18" ht="15">
      <c r="A34" s="189">
        <v>8</v>
      </c>
      <c r="B34" s="324">
        <v>11</v>
      </c>
      <c r="C34" s="195" t="str">
        <f>VLOOKUP(B34,Ind!$B$7:$L$560,2,0)</f>
        <v>Broda Helena</v>
      </c>
      <c r="D34" s="350" t="str">
        <f>VLOOKUP(B34,Ind!$B$7:$L$560,3,0)</f>
        <v>AMICUS KWK STASZIC Katowice</v>
      </c>
      <c r="E34" s="195" t="str">
        <f>VLOOKUP(B34,Ind!$B$7:$L$560,4,0)</f>
        <v>k-s</v>
      </c>
      <c r="F34" s="195">
        <f>VLOOKUP(B34,Ind!$B$7:$L$560,5,0)</f>
        <v>1</v>
      </c>
      <c r="G34" s="195">
        <f>VLOOKUP(B34,Ind!$B$7:$L$560,6,0)</f>
        <v>0</v>
      </c>
      <c r="H34" s="195">
        <f>VLOOKUP(B34,Ind!$B$7:$L$560,7,0)</f>
        <v>24</v>
      </c>
      <c r="I34" s="195">
        <f>VLOOKUP(B34,Ind!$B$7:$L$560,8,0)</f>
        <v>24</v>
      </c>
      <c r="J34" s="196">
        <f>VLOOKUP(B34,Ind!$B$7:$L$560,9,0)</f>
        <v>1646</v>
      </c>
      <c r="K34" s="196">
        <f>VLOOKUP(B34,Ind!$B$7:$L$560,10,0)</f>
        <v>19</v>
      </c>
      <c r="L34" s="196">
        <f>VLOOKUP(B34,Ind!$B$7:$L$560,11,0)</f>
        <v>5</v>
      </c>
      <c r="M34" s="196">
        <f>VLOOKUP(B34,Ind!$B$7:$T$560,12,0)</f>
        <v>896</v>
      </c>
      <c r="N34" s="196">
        <f>VLOOKUP(B34,Ind!$B$7:$T$560,13,0)</f>
        <v>11</v>
      </c>
      <c r="O34" s="196">
        <f>VLOOKUP(B34,Ind!$B$7:$T$560,14,0)</f>
        <v>4</v>
      </c>
      <c r="P34" s="196">
        <f>VLOOKUP(B34,Ind!$B$7:$T$560,15,0)</f>
        <v>750</v>
      </c>
      <c r="Q34" s="196">
        <f>VLOOKUP(B34,Ind!$B$7:$T$560,16,0)</f>
        <v>8</v>
      </c>
      <c r="R34" s="196">
        <f>VLOOKUP(B34,Ind!$B$7:$T$560,17,0)</f>
        <v>1</v>
      </c>
    </row>
    <row r="35" spans="1:18" ht="15">
      <c r="A35" s="189">
        <v>9</v>
      </c>
      <c r="B35" s="324">
        <v>192</v>
      </c>
      <c r="C35" s="195" t="str">
        <f>VLOOKUP(B35,Ind!$B$7:$L$560,2,0)</f>
        <v>Habelok Gabriela</v>
      </c>
      <c r="D35" s="350" t="str">
        <f>VLOOKUP(B35,Ind!$B$7:$L$560,3,0)</f>
        <v>OSP Lędziny</v>
      </c>
      <c r="E35" s="195" t="str">
        <f>VLOOKUP(B35,Ind!$B$7:$L$560,4,0)</f>
        <v>k</v>
      </c>
      <c r="F35" s="195">
        <f>VLOOKUP(B35,Ind!$B$7:$L$560,5,0)</f>
        <v>2</v>
      </c>
      <c r="G35" s="195">
        <f>VLOOKUP(B35,Ind!$B$7:$L$560,6,0)</f>
        <v>0</v>
      </c>
      <c r="H35" s="195">
        <f>VLOOKUP(B35,Ind!$B$7:$L$560,7,0)</f>
        <v>14</v>
      </c>
      <c r="I35" s="195">
        <f>VLOOKUP(B35,Ind!$B$7:$L$560,8,0)</f>
        <v>14</v>
      </c>
      <c r="J35" s="196">
        <f>VLOOKUP(B35,Ind!$B$7:$L$560,9,0)</f>
        <v>1361</v>
      </c>
      <c r="K35" s="196">
        <f>VLOOKUP(B35,Ind!$B$7:$L$560,10,0)</f>
        <v>12</v>
      </c>
      <c r="L35" s="196">
        <f>VLOOKUP(B35,Ind!$B$7:$L$560,11,0)</f>
        <v>2</v>
      </c>
      <c r="M35" s="196">
        <f>VLOOKUP(B35,Ind!$B$7:$T$560,12,0)</f>
        <v>358</v>
      </c>
      <c r="N35" s="196">
        <f>VLOOKUP(B35,Ind!$B$7:$T$560,13,0)</f>
        <v>3</v>
      </c>
      <c r="O35" s="196">
        <f>VLOOKUP(B35,Ind!$B$7:$T$560,14,0)</f>
        <v>1</v>
      </c>
      <c r="P35" s="196">
        <f>VLOOKUP(B35,Ind!$B$7:$T$560,15,0)</f>
        <v>1003</v>
      </c>
      <c r="Q35" s="196">
        <f>VLOOKUP(B35,Ind!$B$7:$T$560,16,0)</f>
        <v>9</v>
      </c>
      <c r="R35" s="196">
        <f>VLOOKUP(B35,Ind!$B$7:$T$560,17,0)</f>
        <v>1</v>
      </c>
    </row>
    <row r="36" spans="1:18" ht="15">
      <c r="A36" s="189">
        <v>10</v>
      </c>
      <c r="B36" s="324"/>
      <c r="C36" s="195" t="e">
        <f>VLOOKUP(B36,Ind!$B$7:$L$560,2,0)</f>
        <v>#N/A</v>
      </c>
      <c r="D36" s="350" t="e">
        <f>VLOOKUP(B36,Ind!$B$7:$L$560,3,0)</f>
        <v>#N/A</v>
      </c>
      <c r="E36" s="195" t="e">
        <f>VLOOKUP(B36,Ind!$B$7:$L$560,4,0)</f>
        <v>#N/A</v>
      </c>
      <c r="F36" s="195" t="e">
        <f>VLOOKUP(B36,Ind!$B$7:$L$560,5,0)</f>
        <v>#N/A</v>
      </c>
      <c r="G36" s="195" t="e">
        <f>VLOOKUP(B36,Ind!$B$7:$L$560,6,0)</f>
        <v>#N/A</v>
      </c>
      <c r="H36" s="195" t="e">
        <f>VLOOKUP(B36,Ind!$B$7:$L$560,7,0)</f>
        <v>#N/A</v>
      </c>
      <c r="I36" s="195" t="e">
        <f>VLOOKUP(B36,Ind!$B$7:$L$560,8,0)</f>
        <v>#N/A</v>
      </c>
      <c r="J36" s="196" t="e">
        <f>VLOOKUP(B36,Ind!$B$7:$L$560,9,0)</f>
        <v>#N/A</v>
      </c>
      <c r="K36" s="196" t="e">
        <f>VLOOKUP(B36,Ind!$B$7:$L$560,10,0)</f>
        <v>#N/A</v>
      </c>
      <c r="L36" s="196" t="e">
        <f>VLOOKUP(B36,Ind!$B$7:$L$560,11,0)</f>
        <v>#N/A</v>
      </c>
      <c r="M36" s="196" t="e">
        <f>VLOOKUP(B36,Ind!$B$7:$T$560,12,0)</f>
        <v>#N/A</v>
      </c>
      <c r="N36" s="196" t="e">
        <f>VLOOKUP(B36,Ind!$B$7:$T$560,13,0)</f>
        <v>#N/A</v>
      </c>
      <c r="O36" s="196" t="e">
        <f>VLOOKUP(B36,Ind!$B$7:$T$560,14,0)</f>
        <v>#N/A</v>
      </c>
      <c r="P36" s="196" t="e">
        <f>VLOOKUP(B36,Ind!$B$7:$T$560,15,0)</f>
        <v>#N/A</v>
      </c>
      <c r="Q36" s="196" t="e">
        <f>VLOOKUP(B36,Ind!$B$7:$T$560,16,0)</f>
        <v>#N/A</v>
      </c>
      <c r="R36" s="196" t="e">
        <f>VLOOKUP(B36,Ind!$B$7:$T$560,17,0)</f>
        <v>#N/A</v>
      </c>
    </row>
    <row r="37" spans="1:18" ht="15">
      <c r="A37" s="189">
        <v>11</v>
      </c>
      <c r="B37" s="324"/>
      <c r="C37" s="195" t="e">
        <f>VLOOKUP(B37,Ind!$B$7:$L$560,2,0)</f>
        <v>#N/A</v>
      </c>
      <c r="D37" s="350" t="e">
        <f>VLOOKUP(B37,Ind!$B$7:$L$560,3,0)</f>
        <v>#N/A</v>
      </c>
      <c r="E37" s="195" t="e">
        <f>VLOOKUP(B37,Ind!$B$7:$L$560,4,0)</f>
        <v>#N/A</v>
      </c>
      <c r="F37" s="195" t="e">
        <f>VLOOKUP(B37,Ind!$B$7:$L$560,5,0)</f>
        <v>#N/A</v>
      </c>
      <c r="G37" s="195" t="e">
        <f>VLOOKUP(B37,Ind!$B$7:$L$560,6,0)</f>
        <v>#N/A</v>
      </c>
      <c r="H37" s="195" t="e">
        <f>VLOOKUP(B37,Ind!$B$7:$L$560,7,0)</f>
        <v>#N/A</v>
      </c>
      <c r="I37" s="195" t="e">
        <f>VLOOKUP(B37,Ind!$B$7:$L$560,8,0)</f>
        <v>#N/A</v>
      </c>
      <c r="J37" s="196" t="e">
        <f>VLOOKUP(B37,Ind!$B$7:$L$560,9,0)</f>
        <v>#N/A</v>
      </c>
      <c r="K37" s="196" t="e">
        <f>VLOOKUP(B37,Ind!$B$7:$L$560,10,0)</f>
        <v>#N/A</v>
      </c>
      <c r="L37" s="196" t="e">
        <f>VLOOKUP(B37,Ind!$B$7:$L$560,11,0)</f>
        <v>#N/A</v>
      </c>
      <c r="M37" s="196" t="e">
        <f>VLOOKUP(B37,Ind!$B$7:$T$560,12,0)</f>
        <v>#N/A</v>
      </c>
      <c r="N37" s="196" t="e">
        <f>VLOOKUP(B37,Ind!$B$7:$T$560,13,0)</f>
        <v>#N/A</v>
      </c>
      <c r="O37" s="196" t="e">
        <f>VLOOKUP(B37,Ind!$B$7:$T$560,14,0)</f>
        <v>#N/A</v>
      </c>
      <c r="P37" s="196" t="e">
        <f>VLOOKUP(B37,Ind!$B$7:$T$560,15,0)</f>
        <v>#N/A</v>
      </c>
      <c r="Q37" s="196" t="e">
        <f>VLOOKUP(B37,Ind!$B$7:$T$560,16,0)</f>
        <v>#N/A</v>
      </c>
      <c r="R37" s="196" t="e">
        <f>VLOOKUP(B37,Ind!$B$7:$T$560,17,0)</f>
        <v>#N/A</v>
      </c>
    </row>
    <row r="38" spans="1:18" ht="15">
      <c r="A38" s="189">
        <v>12</v>
      </c>
      <c r="B38" s="324"/>
      <c r="C38" s="195" t="e">
        <f>VLOOKUP(B38,Ind!$B$7:$L$560,2,0)</f>
        <v>#N/A</v>
      </c>
      <c r="D38" s="350" t="e">
        <f>VLOOKUP(B38,Ind!$B$7:$L$560,3,0)</f>
        <v>#N/A</v>
      </c>
      <c r="E38" s="195" t="e">
        <f>VLOOKUP(B38,Ind!$B$7:$L$560,4,0)</f>
        <v>#N/A</v>
      </c>
      <c r="F38" s="195" t="e">
        <f>VLOOKUP(B38,Ind!$B$7:$L$560,5,0)</f>
        <v>#N/A</v>
      </c>
      <c r="G38" s="195" t="e">
        <f>VLOOKUP(B38,Ind!$B$7:$L$560,6,0)</f>
        <v>#N/A</v>
      </c>
      <c r="H38" s="195" t="e">
        <f>VLOOKUP(B38,Ind!$B$7:$L$560,7,0)</f>
        <v>#N/A</v>
      </c>
      <c r="I38" s="195" t="e">
        <f>VLOOKUP(B38,Ind!$B$7:$L$560,8,0)</f>
        <v>#N/A</v>
      </c>
      <c r="J38" s="196" t="e">
        <f>VLOOKUP(B38,Ind!$B$7:$L$560,9,0)</f>
        <v>#N/A</v>
      </c>
      <c r="K38" s="196" t="e">
        <f>VLOOKUP(B38,Ind!$B$7:$L$560,10,0)</f>
        <v>#N/A</v>
      </c>
      <c r="L38" s="196" t="e">
        <f>VLOOKUP(B38,Ind!$B$7:$L$560,11,0)</f>
        <v>#N/A</v>
      </c>
      <c r="M38" s="196" t="e">
        <f>VLOOKUP(B38,Ind!$B$7:$T$560,12,0)</f>
        <v>#N/A</v>
      </c>
      <c r="N38" s="196" t="e">
        <f>VLOOKUP(B38,Ind!$B$7:$T$560,13,0)</f>
        <v>#N/A</v>
      </c>
      <c r="O38" s="196" t="e">
        <f>VLOOKUP(B38,Ind!$B$7:$T$560,14,0)</f>
        <v>#N/A</v>
      </c>
      <c r="P38" s="196" t="e">
        <f>VLOOKUP(B38,Ind!$B$7:$T$560,15,0)</f>
        <v>#N/A</v>
      </c>
      <c r="Q38" s="196" t="e">
        <f>VLOOKUP(B38,Ind!$B$7:$T$560,16,0)</f>
        <v>#N/A</v>
      </c>
      <c r="R38" s="196" t="e">
        <f>VLOOKUP(B38,Ind!$B$7:$T$560,17,0)</f>
        <v>#N/A</v>
      </c>
    </row>
    <row r="39" spans="1:18" ht="15">
      <c r="A39" s="189">
        <v>13</v>
      </c>
      <c r="B39" s="324"/>
      <c r="C39" s="195" t="e">
        <f>VLOOKUP(B39,Ind!$B$7:$L$560,2,0)</f>
        <v>#N/A</v>
      </c>
      <c r="D39" s="350" t="e">
        <f>VLOOKUP(B39,Ind!$B$7:$L$560,3,0)</f>
        <v>#N/A</v>
      </c>
      <c r="E39" s="195" t="e">
        <f>VLOOKUP(B39,Ind!$B$7:$L$560,4,0)</f>
        <v>#N/A</v>
      </c>
      <c r="F39" s="195" t="e">
        <f>VLOOKUP(B39,Ind!$B$7:$L$560,5,0)</f>
        <v>#N/A</v>
      </c>
      <c r="G39" s="195" t="e">
        <f>VLOOKUP(B39,Ind!$B$7:$L$560,6,0)</f>
        <v>#N/A</v>
      </c>
      <c r="H39" s="195" t="e">
        <f>VLOOKUP(B39,Ind!$B$7:$L$560,7,0)</f>
        <v>#N/A</v>
      </c>
      <c r="I39" s="195" t="e">
        <f>VLOOKUP(B39,Ind!$B$7:$L$560,8,0)</f>
        <v>#N/A</v>
      </c>
      <c r="J39" s="196" t="e">
        <f>VLOOKUP(B39,Ind!$B$7:$L$560,9,0)</f>
        <v>#N/A</v>
      </c>
      <c r="K39" s="196" t="e">
        <f>VLOOKUP(B39,Ind!$B$7:$L$560,10,0)</f>
        <v>#N/A</v>
      </c>
      <c r="L39" s="196" t="e">
        <f>VLOOKUP(B39,Ind!$B$7:$L$560,11,0)</f>
        <v>#N/A</v>
      </c>
      <c r="M39" s="196" t="e">
        <f>VLOOKUP(B39,Ind!$B$7:$T$560,12,0)</f>
        <v>#N/A</v>
      </c>
      <c r="N39" s="196" t="e">
        <f>VLOOKUP(B39,Ind!$B$7:$T$560,13,0)</f>
        <v>#N/A</v>
      </c>
      <c r="O39" s="196" t="e">
        <f>VLOOKUP(B39,Ind!$B$7:$T$560,14,0)</f>
        <v>#N/A</v>
      </c>
      <c r="P39" s="196" t="e">
        <f>VLOOKUP(B39,Ind!$B$7:$T$560,15,0)</f>
        <v>#N/A</v>
      </c>
      <c r="Q39" s="196" t="e">
        <f>VLOOKUP(B39,Ind!$B$7:$T$560,16,0)</f>
        <v>#N/A</v>
      </c>
      <c r="R39" s="196" t="e">
        <f>VLOOKUP(B39,Ind!$B$7:$T$560,17,0)</f>
        <v>#N/A</v>
      </c>
    </row>
    <row r="40" spans="1:18" ht="15">
      <c r="A40" s="189">
        <v>14</v>
      </c>
      <c r="B40" s="324"/>
      <c r="C40" s="195" t="e">
        <f>VLOOKUP(B40,Ind!$B$7:$L$560,2,0)</f>
        <v>#N/A</v>
      </c>
      <c r="D40" s="350" t="e">
        <f>VLOOKUP(B40,Ind!$B$7:$L$560,3,0)</f>
        <v>#N/A</v>
      </c>
      <c r="E40" s="195" t="e">
        <f>VLOOKUP(B40,Ind!$B$7:$L$560,4,0)</f>
        <v>#N/A</v>
      </c>
      <c r="F40" s="195" t="e">
        <f>VLOOKUP(B40,Ind!$B$7:$L$560,5,0)</f>
        <v>#N/A</v>
      </c>
      <c r="G40" s="195" t="e">
        <f>VLOOKUP(B40,Ind!$B$7:$L$560,6,0)</f>
        <v>#N/A</v>
      </c>
      <c r="H40" s="195" t="e">
        <f>VLOOKUP(B40,Ind!$B$7:$L$560,7,0)</f>
        <v>#N/A</v>
      </c>
      <c r="I40" s="195" t="e">
        <f>VLOOKUP(B40,Ind!$B$7:$L$560,8,0)</f>
        <v>#N/A</v>
      </c>
      <c r="J40" s="196" t="e">
        <f>VLOOKUP(B40,Ind!$B$7:$L$560,9,0)</f>
        <v>#N/A</v>
      </c>
      <c r="K40" s="196" t="e">
        <f>VLOOKUP(B40,Ind!$B$7:$L$560,10,0)</f>
        <v>#N/A</v>
      </c>
      <c r="L40" s="196" t="e">
        <f>VLOOKUP(B40,Ind!$B$7:$L$560,11,0)</f>
        <v>#N/A</v>
      </c>
      <c r="M40" s="196" t="e">
        <f>VLOOKUP(B40,Ind!$B$7:$T$560,12,0)</f>
        <v>#N/A</v>
      </c>
      <c r="N40" s="196" t="e">
        <f>VLOOKUP(B40,Ind!$B$7:$T$560,13,0)</f>
        <v>#N/A</v>
      </c>
      <c r="O40" s="196" t="e">
        <f>VLOOKUP(B40,Ind!$B$7:$T$560,14,0)</f>
        <v>#N/A</v>
      </c>
      <c r="P40" s="196" t="e">
        <f>VLOOKUP(B40,Ind!$B$7:$T$560,15,0)</f>
        <v>#N/A</v>
      </c>
      <c r="Q40" s="196" t="e">
        <f>VLOOKUP(B40,Ind!$B$7:$T$560,16,0)</f>
        <v>#N/A</v>
      </c>
      <c r="R40" s="196" t="e">
        <f>VLOOKUP(B40,Ind!$B$7:$T$560,17,0)</f>
        <v>#N/A</v>
      </c>
    </row>
    <row r="41" spans="1:18" ht="15">
      <c r="A41" s="189">
        <v>15</v>
      </c>
      <c r="B41" s="190"/>
      <c r="C41" s="195" t="e">
        <f>VLOOKUP(B41,Ind!$B$7:$L$560,2,0)</f>
        <v>#N/A</v>
      </c>
      <c r="D41" s="350" t="e">
        <f>VLOOKUP(B41,Ind!$B$7:$L$560,3,0)</f>
        <v>#N/A</v>
      </c>
      <c r="E41" s="195" t="e">
        <f>VLOOKUP(B41,Ind!$B$7:$L$560,4,0)</f>
        <v>#N/A</v>
      </c>
      <c r="F41" s="195" t="e">
        <f>VLOOKUP(B41,Ind!$B$7:$L$560,5,0)</f>
        <v>#N/A</v>
      </c>
      <c r="G41" s="195" t="e">
        <f>VLOOKUP(B41,Ind!$B$7:$L$560,6,0)</f>
        <v>#N/A</v>
      </c>
      <c r="H41" s="195" t="e">
        <f>VLOOKUP(B41,Ind!$B$7:$L$560,7,0)</f>
        <v>#N/A</v>
      </c>
      <c r="I41" s="195" t="e">
        <f>VLOOKUP(B41,Ind!$B$7:$L$560,8,0)</f>
        <v>#N/A</v>
      </c>
      <c r="J41" s="196" t="e">
        <f>VLOOKUP(B41,Ind!$B$7:$L$560,9,0)</f>
        <v>#N/A</v>
      </c>
      <c r="K41" s="196" t="e">
        <f>VLOOKUP(B41,Ind!$B$7:$L$560,10,0)</f>
        <v>#N/A</v>
      </c>
      <c r="L41" s="196" t="e">
        <f>VLOOKUP(B41,Ind!$B$7:$L$560,11,0)</f>
        <v>#N/A</v>
      </c>
      <c r="M41" s="196" t="e">
        <f>VLOOKUP(B41,Ind!$B$7:$T$560,12,0)</f>
        <v>#N/A</v>
      </c>
      <c r="N41" s="196" t="e">
        <f>VLOOKUP(B41,Ind!$B$7:$T$560,13,0)</f>
        <v>#N/A</v>
      </c>
      <c r="O41" s="196" t="e">
        <f>VLOOKUP(B41,Ind!$B$7:$T$560,14,0)</f>
        <v>#N/A</v>
      </c>
      <c r="P41" s="196" t="e">
        <f>VLOOKUP(B41,Ind!$B$7:$T$560,15,0)</f>
        <v>#N/A</v>
      </c>
      <c r="Q41" s="196" t="e">
        <f>VLOOKUP(B41,Ind!$B$7:$T$560,16,0)</f>
        <v>#N/A</v>
      </c>
      <c r="R41" s="196" t="e">
        <f>VLOOKUP(B41,Ind!$B$7:$T$560,17,0)</f>
        <v>#N/A</v>
      </c>
    </row>
    <row r="42" spans="1:18" ht="15">
      <c r="A42" s="189">
        <v>16</v>
      </c>
      <c r="B42" s="190"/>
      <c r="C42" s="195" t="e">
        <f>VLOOKUP(B42,Ind!$B$7:$L$560,2,0)</f>
        <v>#N/A</v>
      </c>
      <c r="D42" s="350" t="e">
        <f>VLOOKUP(B42,Ind!$B$7:$L$560,3,0)</f>
        <v>#N/A</v>
      </c>
      <c r="E42" s="195" t="e">
        <f>VLOOKUP(B42,Ind!$B$7:$L$560,4,0)</f>
        <v>#N/A</v>
      </c>
      <c r="F42" s="195" t="e">
        <f>VLOOKUP(B42,Ind!$B$7:$L$560,5,0)</f>
        <v>#N/A</v>
      </c>
      <c r="G42" s="195" t="e">
        <f>VLOOKUP(B42,Ind!$B$7:$L$560,6,0)</f>
        <v>#N/A</v>
      </c>
      <c r="H42" s="195" t="e">
        <f>VLOOKUP(B42,Ind!$B$7:$L$560,7,0)</f>
        <v>#N/A</v>
      </c>
      <c r="I42" s="195" t="e">
        <f>VLOOKUP(B42,Ind!$B$7:$L$560,8,0)</f>
        <v>#N/A</v>
      </c>
      <c r="J42" s="196" t="e">
        <f>VLOOKUP(B42,Ind!$B$7:$L$560,9,0)</f>
        <v>#N/A</v>
      </c>
      <c r="K42" s="196" t="e">
        <f>VLOOKUP(B42,Ind!$B$7:$L$560,10,0)</f>
        <v>#N/A</v>
      </c>
      <c r="L42" s="196" t="e">
        <f>VLOOKUP(B42,Ind!$B$7:$L$560,11,0)</f>
        <v>#N/A</v>
      </c>
      <c r="M42" s="196" t="e">
        <f>VLOOKUP(B42,Ind!$B$7:$T$560,12,0)</f>
        <v>#N/A</v>
      </c>
      <c r="N42" s="196" t="e">
        <f>VLOOKUP(B42,Ind!$B$7:$T$560,13,0)</f>
        <v>#N/A</v>
      </c>
      <c r="O42" s="196" t="e">
        <f>VLOOKUP(B42,Ind!$B$7:$T$560,14,0)</f>
        <v>#N/A</v>
      </c>
      <c r="P42" s="196" t="e">
        <f>VLOOKUP(B42,Ind!$B$7:$T$560,15,0)</f>
        <v>#N/A</v>
      </c>
      <c r="Q42" s="196" t="e">
        <f>VLOOKUP(B42,Ind!$B$7:$T$560,16,0)</f>
        <v>#N/A</v>
      </c>
      <c r="R42" s="196" t="e">
        <f>VLOOKUP(B42,Ind!$B$7:$T$560,17,0)</f>
        <v>#N/A</v>
      </c>
    </row>
    <row r="43" spans="1:18" ht="15">
      <c r="A43" s="189">
        <v>17</v>
      </c>
      <c r="B43" s="190"/>
      <c r="C43" s="195" t="e">
        <f>VLOOKUP(B43,Ind!$B$7:$L$560,2,0)</f>
        <v>#N/A</v>
      </c>
      <c r="D43" s="350" t="e">
        <f>VLOOKUP(B43,Ind!$B$7:$L$560,3,0)</f>
        <v>#N/A</v>
      </c>
      <c r="E43" s="195" t="e">
        <f>VLOOKUP(B43,Ind!$B$7:$L$560,4,0)</f>
        <v>#N/A</v>
      </c>
      <c r="F43" s="195" t="e">
        <f>VLOOKUP(B43,Ind!$B$7:$L$560,5,0)</f>
        <v>#N/A</v>
      </c>
      <c r="G43" s="195" t="e">
        <f>VLOOKUP(B43,Ind!$B$7:$L$560,6,0)</f>
        <v>#N/A</v>
      </c>
      <c r="H43" s="195" t="e">
        <f>VLOOKUP(B43,Ind!$B$7:$L$560,7,0)</f>
        <v>#N/A</v>
      </c>
      <c r="I43" s="195" t="e">
        <f>VLOOKUP(B43,Ind!$B$7:$L$560,8,0)</f>
        <v>#N/A</v>
      </c>
      <c r="J43" s="196" t="e">
        <f>VLOOKUP(B43,Ind!$B$7:$L$560,9,0)</f>
        <v>#N/A</v>
      </c>
      <c r="K43" s="196" t="e">
        <f>VLOOKUP(B43,Ind!$B$7:$L$560,10,0)</f>
        <v>#N/A</v>
      </c>
      <c r="L43" s="196" t="e">
        <f>VLOOKUP(B43,Ind!$B$7:$L$560,11,0)</f>
        <v>#N/A</v>
      </c>
      <c r="M43" s="196" t="e">
        <f>VLOOKUP(B43,Ind!$B$7:$T$560,12,0)</f>
        <v>#N/A</v>
      </c>
      <c r="N43" s="196" t="e">
        <f>VLOOKUP(B43,Ind!$B$7:$T$560,13,0)</f>
        <v>#N/A</v>
      </c>
      <c r="O43" s="196" t="e">
        <f>VLOOKUP(B43,Ind!$B$7:$T$560,14,0)</f>
        <v>#N/A</v>
      </c>
      <c r="P43" s="196" t="e">
        <f>VLOOKUP(B43,Ind!$B$7:$T$560,15,0)</f>
        <v>#N/A</v>
      </c>
      <c r="Q43" s="196" t="e">
        <f>VLOOKUP(B43,Ind!$B$7:$T$560,16,0)</f>
        <v>#N/A</v>
      </c>
      <c r="R43" s="196" t="e">
        <f>VLOOKUP(B43,Ind!$B$7:$T$560,17,0)</f>
        <v>#N/A</v>
      </c>
    </row>
    <row r="44" spans="1:18" ht="15">
      <c r="A44" s="193"/>
      <c r="B44" s="192"/>
      <c r="C44" s="185"/>
      <c r="D44" s="186"/>
      <c r="E44" s="185"/>
      <c r="F44" s="424"/>
      <c r="G44" s="187"/>
      <c r="H44" s="188"/>
      <c r="I44" s="188"/>
      <c r="J44" s="188"/>
      <c r="K44" s="188"/>
      <c r="L44" s="188"/>
    </row>
    <row r="45" spans="1:18" ht="26.25">
      <c r="A45" s="193"/>
      <c r="B45" s="192"/>
      <c r="C45" s="872" t="str">
        <f>C1</f>
        <v>Okręg Rybnik</v>
      </c>
      <c r="D45" s="872"/>
      <c r="E45" s="872"/>
      <c r="F45" s="872"/>
      <c r="G45" s="872"/>
      <c r="H45" s="872"/>
      <c r="I45" s="353"/>
      <c r="J45" s="188"/>
      <c r="K45" s="188"/>
      <c r="L45" s="188"/>
    </row>
    <row r="46" spans="1:18" ht="18">
      <c r="A46" s="193"/>
      <c r="B46" s="192"/>
      <c r="C46" s="173" t="s">
        <v>1350</v>
      </c>
      <c r="D46" s="173" t="str">
        <f>D2</f>
        <v>27.11.2016</v>
      </c>
      <c r="J46" s="188"/>
      <c r="K46" s="188"/>
      <c r="L46" s="188"/>
    </row>
    <row r="47" spans="1:18" ht="12.75" customHeight="1">
      <c r="A47" s="879" t="s">
        <v>1301</v>
      </c>
      <c r="B47" s="880" t="s">
        <v>1302</v>
      </c>
      <c r="C47" s="881" t="s">
        <v>1304</v>
      </c>
      <c r="D47" s="882" t="s">
        <v>1250</v>
      </c>
      <c r="E47" s="878" t="s">
        <v>1346</v>
      </c>
      <c r="F47" s="877" t="s">
        <v>1383</v>
      </c>
      <c r="G47" s="870" t="s">
        <v>1332</v>
      </c>
      <c r="H47" s="871"/>
      <c r="I47" s="164" t="s">
        <v>1306</v>
      </c>
      <c r="J47" s="873" t="s">
        <v>1307</v>
      </c>
      <c r="K47" s="873"/>
      <c r="L47" s="873"/>
      <c r="M47" s="873" t="s">
        <v>1244</v>
      </c>
      <c r="N47" s="873"/>
      <c r="O47" s="873"/>
      <c r="P47" s="873" t="s">
        <v>1245</v>
      </c>
      <c r="Q47" s="873"/>
      <c r="R47" s="873"/>
    </row>
    <row r="48" spans="1:18" ht="12.75" customHeight="1">
      <c r="A48" s="879"/>
      <c r="B48" s="880"/>
      <c r="C48" s="881"/>
      <c r="D48" s="882"/>
      <c r="E48" s="878"/>
      <c r="F48" s="877"/>
      <c r="G48" s="54" t="s">
        <v>1333</v>
      </c>
      <c r="H48" s="55" t="s">
        <v>1247</v>
      </c>
      <c r="I48" s="165" t="s">
        <v>1334</v>
      </c>
      <c r="J48" s="176" t="s">
        <v>1312</v>
      </c>
      <c r="K48" s="177" t="s">
        <v>1313</v>
      </c>
      <c r="L48" s="178" t="s">
        <v>1314</v>
      </c>
      <c r="M48" s="176" t="s">
        <v>1312</v>
      </c>
      <c r="N48" s="177" t="s">
        <v>1313</v>
      </c>
      <c r="O48" s="178" t="s">
        <v>1314</v>
      </c>
      <c r="P48" s="176" t="s">
        <v>1312</v>
      </c>
      <c r="Q48" s="177" t="s">
        <v>1313</v>
      </c>
      <c r="R48" s="178" t="s">
        <v>1314</v>
      </c>
    </row>
    <row r="49" spans="1:18" ht="12.75" customHeight="1">
      <c r="A49" s="57">
        <v>1</v>
      </c>
      <c r="B49" s="324">
        <v>100</v>
      </c>
      <c r="C49" s="195" t="str">
        <f>VLOOKUP(B49,Ind!$B$7:$L$560,2,0)</f>
        <v>Uszko Stanisław</v>
      </c>
      <c r="D49" s="350" t="str">
        <f>VLOOKUP(B49,Ind!$B$7:$L$560,3,0)</f>
        <v>Skat Klub RSM Ruda Śl.</v>
      </c>
      <c r="E49" s="195" t="str">
        <f>VLOOKUP(B49,Ind!$B$7:$L$560,4,0)</f>
        <v>s</v>
      </c>
      <c r="F49" s="195">
        <f>VLOOKUP(B49,Ind!$B$7:$L$560,5,0)</f>
        <v>4</v>
      </c>
      <c r="G49" s="195">
        <f>VLOOKUP(B49,Ind!$B$7:$L$560,6,0)</f>
        <v>100</v>
      </c>
      <c r="H49" s="195">
        <f>VLOOKUP(B49,Ind!$B$7:$L$560,7,0)</f>
        <v>88</v>
      </c>
      <c r="I49" s="195">
        <f>VLOOKUP(B49,Ind!$B$7:$L$560,8,0)</f>
        <v>188</v>
      </c>
      <c r="J49" s="196">
        <f>VLOOKUP(B49,Ind!$B$7:$L$560,9,0)</f>
        <v>3236</v>
      </c>
      <c r="K49" s="196">
        <f>VLOOKUP(B49,Ind!$B$7:$L$560,10,0)</f>
        <v>24</v>
      </c>
      <c r="L49" s="196">
        <f>VLOOKUP(B49,Ind!$B$7:$L$560,11,0)</f>
        <v>0</v>
      </c>
      <c r="M49" s="196">
        <f>VLOOKUP(B49,Ind!$B$7:$T$560,12,0)</f>
        <v>1303</v>
      </c>
      <c r="N49" s="196">
        <f>VLOOKUP(B49,Ind!$B$7:$T$560,13,0)</f>
        <v>9</v>
      </c>
      <c r="O49" s="196">
        <f>VLOOKUP(B49,Ind!$B$7:$T$560,14,0)</f>
        <v>0</v>
      </c>
      <c r="P49" s="196">
        <f>VLOOKUP(B49,Ind!$B$7:$T$560,15,0)</f>
        <v>1933</v>
      </c>
      <c r="Q49" s="196">
        <f>VLOOKUP(B49,Ind!$B$7:$T$560,16,0)</f>
        <v>15</v>
      </c>
      <c r="R49" s="196">
        <f>VLOOKUP(B49,Ind!$B$7:$T$560,17,0)</f>
        <v>0</v>
      </c>
    </row>
    <row r="50" spans="1:18" ht="12.75" customHeight="1">
      <c r="A50" s="57">
        <v>2</v>
      </c>
      <c r="B50" s="324">
        <v>46</v>
      </c>
      <c r="C50" s="195" t="str">
        <f>VLOOKUP(B50,Ind!$B$7:$L$560,2,0)</f>
        <v>Jończyk Franciszek</v>
      </c>
      <c r="D50" s="350" t="str">
        <f>VLOOKUP(B50,Ind!$B$7:$L$560,3,0)</f>
        <v>KOMAX Borki</v>
      </c>
      <c r="E50" s="195" t="str">
        <f>VLOOKUP(B50,Ind!$B$7:$L$560,4,0)</f>
        <v>s</v>
      </c>
      <c r="F50" s="195">
        <f>VLOOKUP(B50,Ind!$B$7:$L$560,5,0)</f>
        <v>5</v>
      </c>
      <c r="G50" s="195">
        <f>VLOOKUP(B50,Ind!$B$7:$L$560,6,0)</f>
        <v>99</v>
      </c>
      <c r="H50" s="195">
        <f>VLOOKUP(B50,Ind!$B$7:$L$560,7,0)</f>
        <v>86</v>
      </c>
      <c r="I50" s="195">
        <f>VLOOKUP(B50,Ind!$B$7:$L$560,8,0)</f>
        <v>185</v>
      </c>
      <c r="J50" s="196">
        <f>VLOOKUP(B50,Ind!$B$7:$L$560,9,0)</f>
        <v>3161</v>
      </c>
      <c r="K50" s="196">
        <f>VLOOKUP(B50,Ind!$B$7:$L$560,10,0)</f>
        <v>27</v>
      </c>
      <c r="L50" s="196">
        <f>VLOOKUP(B50,Ind!$B$7:$L$560,11,0)</f>
        <v>1</v>
      </c>
      <c r="M50" s="196">
        <f>VLOOKUP(B50,Ind!$B$7:$T$560,12,0)</f>
        <v>1689</v>
      </c>
      <c r="N50" s="196">
        <f>VLOOKUP(B50,Ind!$B$7:$T$560,13,0)</f>
        <v>13</v>
      </c>
      <c r="O50" s="196">
        <f>VLOOKUP(B50,Ind!$B$7:$T$560,14,0)</f>
        <v>0</v>
      </c>
      <c r="P50" s="196">
        <f>VLOOKUP(B50,Ind!$B$7:$T$560,15,0)</f>
        <v>1472</v>
      </c>
      <c r="Q50" s="196">
        <f>VLOOKUP(B50,Ind!$B$7:$T$560,16,0)</f>
        <v>14</v>
      </c>
      <c r="R50" s="196">
        <f>VLOOKUP(B50,Ind!$B$7:$T$560,17,0)</f>
        <v>1</v>
      </c>
    </row>
    <row r="51" spans="1:18" ht="12.75" customHeight="1">
      <c r="A51" s="57">
        <v>3</v>
      </c>
      <c r="B51" s="324">
        <v>65</v>
      </c>
      <c r="C51" s="195" t="str">
        <f>VLOOKUP(B51,Ind!$B$7:$L$560,2,0)</f>
        <v>Polok Franciszek</v>
      </c>
      <c r="D51" s="350" t="str">
        <f>VLOOKUP(B51,Ind!$B$7:$L$560,3,0)</f>
        <v>LKS FORTECA Świerklany</v>
      </c>
      <c r="E51" s="195" t="str">
        <f>VLOOKUP(B51,Ind!$B$7:$L$560,4,0)</f>
        <v>s</v>
      </c>
      <c r="F51" s="195">
        <f>VLOOKUP(B51,Ind!$B$7:$L$560,5,0)</f>
        <v>3</v>
      </c>
      <c r="G51" s="195">
        <f>VLOOKUP(B51,Ind!$B$7:$L$560,6,0)</f>
        <v>96</v>
      </c>
      <c r="H51" s="195">
        <f>VLOOKUP(B51,Ind!$B$7:$L$560,7,0)</f>
        <v>82</v>
      </c>
      <c r="I51" s="195">
        <f>VLOOKUP(B51,Ind!$B$7:$L$560,8,0)</f>
        <v>178</v>
      </c>
      <c r="J51" s="196">
        <f>VLOOKUP(B51,Ind!$B$7:$L$560,9,0)</f>
        <v>3077</v>
      </c>
      <c r="K51" s="196">
        <f>VLOOKUP(B51,Ind!$B$7:$L$560,10,0)</f>
        <v>30</v>
      </c>
      <c r="L51" s="196">
        <f>VLOOKUP(B51,Ind!$B$7:$L$560,11,0)</f>
        <v>2</v>
      </c>
      <c r="M51" s="196">
        <f>VLOOKUP(B51,Ind!$B$7:$T$560,12,0)</f>
        <v>1131</v>
      </c>
      <c r="N51" s="196">
        <f>VLOOKUP(B51,Ind!$B$7:$T$560,13,0)</f>
        <v>11</v>
      </c>
      <c r="O51" s="196">
        <f>VLOOKUP(B51,Ind!$B$7:$T$560,14,0)</f>
        <v>1</v>
      </c>
      <c r="P51" s="196">
        <f>VLOOKUP(B51,Ind!$B$7:$T$560,15,0)</f>
        <v>1946</v>
      </c>
      <c r="Q51" s="196">
        <f>VLOOKUP(B51,Ind!$B$7:$T$560,16,0)</f>
        <v>19</v>
      </c>
      <c r="R51" s="196">
        <f>VLOOKUP(B51,Ind!$B$7:$T$560,17,0)</f>
        <v>1</v>
      </c>
    </row>
    <row r="52" spans="1:18" ht="12.75" customHeight="1">
      <c r="A52" s="57">
        <v>4</v>
      </c>
      <c r="B52" s="324">
        <v>125</v>
      </c>
      <c r="C52" s="195" t="str">
        <f>VLOOKUP(B52,Ind!$B$7:$L$560,2,0)</f>
        <v>Kuś Bolesław</v>
      </c>
      <c r="D52" s="350" t="str">
        <f>VLOOKUP(B52,Ind!$B$7:$L$560,3,0)</f>
        <v>KS GÓRNIK Boguszowice</v>
      </c>
      <c r="E52" s="195" t="str">
        <f>VLOOKUP(B52,Ind!$B$7:$L$560,4,0)</f>
        <v>s</v>
      </c>
      <c r="F52" s="195">
        <f>VLOOKUP(B52,Ind!$B$7:$L$560,5,0)</f>
        <v>3</v>
      </c>
      <c r="G52" s="195">
        <f>VLOOKUP(B52,Ind!$B$7:$L$560,6,0)</f>
        <v>94</v>
      </c>
      <c r="H52" s="195">
        <f>VLOOKUP(B52,Ind!$B$7:$L$560,7,0)</f>
        <v>78</v>
      </c>
      <c r="I52" s="195">
        <f>VLOOKUP(B52,Ind!$B$7:$L$560,8,0)</f>
        <v>172</v>
      </c>
      <c r="J52" s="196">
        <f>VLOOKUP(B52,Ind!$B$7:$L$560,9,0)</f>
        <v>2959</v>
      </c>
      <c r="K52" s="196">
        <f>VLOOKUP(B52,Ind!$B$7:$L$560,10,0)</f>
        <v>26</v>
      </c>
      <c r="L52" s="196">
        <f>VLOOKUP(B52,Ind!$B$7:$L$560,11,0)</f>
        <v>2</v>
      </c>
      <c r="M52" s="196">
        <f>VLOOKUP(B52,Ind!$B$7:$T$560,12,0)</f>
        <v>1134</v>
      </c>
      <c r="N52" s="196">
        <f>VLOOKUP(B52,Ind!$B$7:$T$560,13,0)</f>
        <v>10</v>
      </c>
      <c r="O52" s="196">
        <f>VLOOKUP(B52,Ind!$B$7:$T$560,14,0)</f>
        <v>1</v>
      </c>
      <c r="P52" s="196">
        <f>VLOOKUP(B52,Ind!$B$7:$T$560,15,0)</f>
        <v>1825</v>
      </c>
      <c r="Q52" s="196">
        <f>VLOOKUP(B52,Ind!$B$7:$T$560,16,0)</f>
        <v>16</v>
      </c>
      <c r="R52" s="196">
        <f>VLOOKUP(B52,Ind!$B$7:$T$560,17,0)</f>
        <v>1</v>
      </c>
    </row>
    <row r="53" spans="1:18" ht="12.75" customHeight="1">
      <c r="A53" s="57">
        <v>5</v>
      </c>
      <c r="B53" s="324">
        <v>189</v>
      </c>
      <c r="C53" s="195" t="str">
        <f>VLOOKUP(B53,Ind!$B$7:$L$560,2,0)</f>
        <v>Gawron Bogdan</v>
      </c>
      <c r="D53" s="350" t="str">
        <f>VLOOKUP(B53,Ind!$B$7:$L$560,3,0)</f>
        <v>ASY Żory</v>
      </c>
      <c r="E53" s="195" t="str">
        <f>VLOOKUP(B53,Ind!$B$7:$L$560,4,0)</f>
        <v>s</v>
      </c>
      <c r="F53" s="195">
        <f>VLOOKUP(B53,Ind!$B$7:$L$560,5,0)</f>
        <v>3</v>
      </c>
      <c r="G53" s="195">
        <f>VLOOKUP(B53,Ind!$B$7:$L$560,6,0)</f>
        <v>92</v>
      </c>
      <c r="H53" s="195">
        <f>VLOOKUP(B53,Ind!$B$7:$L$560,7,0)</f>
        <v>74</v>
      </c>
      <c r="I53" s="195">
        <f>VLOOKUP(B53,Ind!$B$7:$L$560,8,0)</f>
        <v>166</v>
      </c>
      <c r="J53" s="196">
        <f>VLOOKUP(B53,Ind!$B$7:$L$560,9,0)</f>
        <v>2855</v>
      </c>
      <c r="K53" s="196">
        <f>VLOOKUP(B53,Ind!$B$7:$L$560,10,0)</f>
        <v>30</v>
      </c>
      <c r="L53" s="196">
        <f>VLOOKUP(B53,Ind!$B$7:$L$560,11,0)</f>
        <v>2</v>
      </c>
      <c r="M53" s="196">
        <f>VLOOKUP(B53,Ind!$B$7:$T$560,12,0)</f>
        <v>1527</v>
      </c>
      <c r="N53" s="196">
        <f>VLOOKUP(B53,Ind!$B$7:$T$560,13,0)</f>
        <v>17</v>
      </c>
      <c r="O53" s="196">
        <f>VLOOKUP(B53,Ind!$B$7:$T$560,14,0)</f>
        <v>1</v>
      </c>
      <c r="P53" s="196">
        <f>VLOOKUP(B53,Ind!$B$7:$T$560,15,0)</f>
        <v>1328</v>
      </c>
      <c r="Q53" s="196">
        <f>VLOOKUP(B53,Ind!$B$7:$T$560,16,0)</f>
        <v>13</v>
      </c>
      <c r="R53" s="196">
        <f>VLOOKUP(B53,Ind!$B$7:$T$560,17,0)</f>
        <v>1</v>
      </c>
    </row>
    <row r="54" spans="1:18" ht="12.75" customHeight="1">
      <c r="A54" s="57">
        <v>6</v>
      </c>
      <c r="B54" s="324">
        <v>290</v>
      </c>
      <c r="C54" s="195" t="str">
        <f>VLOOKUP(B54,Ind!$B$7:$L$560,2,0)</f>
        <v>Latocha Eugeniusz</v>
      </c>
      <c r="D54" s="350" t="str">
        <f>VLOOKUP(B54,Ind!$B$7:$L$560,3,0)</f>
        <v>S.C. STRAŻAK Głożyny</v>
      </c>
      <c r="E54" s="195" t="str">
        <f>VLOOKUP(B54,Ind!$B$7:$L$560,4,0)</f>
        <v>s</v>
      </c>
      <c r="F54" s="195">
        <f>VLOOKUP(B54,Ind!$B$7:$L$560,5,0)</f>
        <v>7</v>
      </c>
      <c r="G54" s="195">
        <f>VLOOKUP(B54,Ind!$B$7:$L$560,6,0)</f>
        <v>91</v>
      </c>
      <c r="H54" s="195">
        <f>VLOOKUP(B54,Ind!$B$7:$L$560,7,0)</f>
        <v>72</v>
      </c>
      <c r="I54" s="195">
        <f>VLOOKUP(B54,Ind!$B$7:$L$560,8,0)</f>
        <v>163</v>
      </c>
      <c r="J54" s="196">
        <f>VLOOKUP(B54,Ind!$B$7:$L$560,9,0)</f>
        <v>2816</v>
      </c>
      <c r="K54" s="196">
        <f>VLOOKUP(B54,Ind!$B$7:$L$560,10,0)</f>
        <v>23</v>
      </c>
      <c r="L54" s="196">
        <f>VLOOKUP(B54,Ind!$B$7:$L$560,11,0)</f>
        <v>1</v>
      </c>
      <c r="M54" s="196">
        <f>VLOOKUP(B54,Ind!$B$7:$T$560,12,0)</f>
        <v>1825</v>
      </c>
      <c r="N54" s="196">
        <f>VLOOKUP(B54,Ind!$B$7:$T$560,13,0)</f>
        <v>13</v>
      </c>
      <c r="O54" s="196">
        <f>VLOOKUP(B54,Ind!$B$7:$T$560,14,0)</f>
        <v>0</v>
      </c>
      <c r="P54" s="196">
        <f>VLOOKUP(B54,Ind!$B$7:$T$560,15,0)</f>
        <v>991</v>
      </c>
      <c r="Q54" s="196">
        <f>VLOOKUP(B54,Ind!$B$7:$T$560,16,0)</f>
        <v>10</v>
      </c>
      <c r="R54" s="196">
        <f>VLOOKUP(B54,Ind!$B$7:$T$560,17,0)</f>
        <v>1</v>
      </c>
    </row>
    <row r="55" spans="1:18" ht="12.75" customHeight="1">
      <c r="A55" s="57">
        <v>7</v>
      </c>
      <c r="B55" s="324">
        <v>279</v>
      </c>
      <c r="C55" s="195" t="str">
        <f>VLOOKUP(B55,Ind!$B$7:$L$560,2,0)</f>
        <v>Zowada Kazimierz</v>
      </c>
      <c r="D55" s="350" t="str">
        <f>VLOOKUP(B55,Ind!$B$7:$L$560,3,0)</f>
        <v>MDK POŁUDNIE Katowice</v>
      </c>
      <c r="E55" s="195" t="str">
        <f>VLOOKUP(B55,Ind!$B$7:$L$560,4,0)</f>
        <v>s</v>
      </c>
      <c r="F55" s="195">
        <f>VLOOKUP(B55,Ind!$B$7:$L$560,5,0)</f>
        <v>1</v>
      </c>
      <c r="G55" s="195">
        <f>VLOOKUP(B55,Ind!$B$7:$L$560,6,0)</f>
        <v>88</v>
      </c>
      <c r="H55" s="195">
        <f>VLOOKUP(B55,Ind!$B$7:$L$560,7,0)</f>
        <v>70</v>
      </c>
      <c r="I55" s="195">
        <f>VLOOKUP(B55,Ind!$B$7:$L$560,8,0)</f>
        <v>158</v>
      </c>
      <c r="J55" s="196">
        <f>VLOOKUP(B55,Ind!$B$7:$L$560,9,0)</f>
        <v>2791</v>
      </c>
      <c r="K55" s="196">
        <f>VLOOKUP(B55,Ind!$B$7:$L$560,10,0)</f>
        <v>22</v>
      </c>
      <c r="L55" s="196">
        <f>VLOOKUP(B55,Ind!$B$7:$L$560,11,0)</f>
        <v>3</v>
      </c>
      <c r="M55" s="196">
        <f>VLOOKUP(B55,Ind!$B$7:$T$560,12,0)</f>
        <v>1325</v>
      </c>
      <c r="N55" s="196">
        <f>VLOOKUP(B55,Ind!$B$7:$T$560,13,0)</f>
        <v>12</v>
      </c>
      <c r="O55" s="196">
        <f>VLOOKUP(B55,Ind!$B$7:$T$560,14,0)</f>
        <v>2</v>
      </c>
      <c r="P55" s="196">
        <f>VLOOKUP(B55,Ind!$B$7:$T$560,15,0)</f>
        <v>1466</v>
      </c>
      <c r="Q55" s="196">
        <f>VLOOKUP(B55,Ind!$B$7:$T$560,16,0)</f>
        <v>10</v>
      </c>
      <c r="R55" s="196">
        <f>VLOOKUP(B55,Ind!$B$7:$T$560,17,0)</f>
        <v>1</v>
      </c>
    </row>
    <row r="56" spans="1:18" ht="12.75" customHeight="1">
      <c r="A56" s="57">
        <v>8</v>
      </c>
      <c r="B56" s="324">
        <v>120</v>
      </c>
      <c r="C56" s="195" t="str">
        <f>VLOOKUP(B56,Ind!$B$7:$L$560,2,0)</f>
        <v>Myrczik Józef</v>
      </c>
      <c r="D56" s="350" t="str">
        <f>VLOOKUP(B56,Ind!$B$7:$L$560,3,0)</f>
        <v>SZOMBIERKI Bytom</v>
      </c>
      <c r="E56" s="195" t="str">
        <f>VLOOKUP(B56,Ind!$B$7:$L$560,4,0)</f>
        <v>s</v>
      </c>
      <c r="F56" s="195">
        <f>VLOOKUP(B56,Ind!$B$7:$L$560,5,0)</f>
        <v>4</v>
      </c>
      <c r="G56" s="195">
        <f>VLOOKUP(B56,Ind!$B$7:$L$560,6,0)</f>
        <v>84</v>
      </c>
      <c r="H56" s="195">
        <f>VLOOKUP(B56,Ind!$B$7:$L$560,7,0)</f>
        <v>68</v>
      </c>
      <c r="I56" s="195">
        <f>VLOOKUP(B56,Ind!$B$7:$L$560,8,0)</f>
        <v>152</v>
      </c>
      <c r="J56" s="196">
        <f>VLOOKUP(B56,Ind!$B$7:$L$560,9,0)</f>
        <v>2701</v>
      </c>
      <c r="K56" s="196">
        <f>VLOOKUP(B56,Ind!$B$7:$L$560,10,0)</f>
        <v>26</v>
      </c>
      <c r="L56" s="196">
        <f>VLOOKUP(B56,Ind!$B$7:$L$560,11,0)</f>
        <v>0</v>
      </c>
      <c r="M56" s="196">
        <f>VLOOKUP(B56,Ind!$B$7:$T$560,12,0)</f>
        <v>1383</v>
      </c>
      <c r="N56" s="196">
        <f>VLOOKUP(B56,Ind!$B$7:$T$560,13,0)</f>
        <v>13</v>
      </c>
      <c r="O56" s="196">
        <f>VLOOKUP(B56,Ind!$B$7:$T$560,14,0)</f>
        <v>0</v>
      </c>
      <c r="P56" s="196">
        <f>VLOOKUP(B56,Ind!$B$7:$T$560,15,0)</f>
        <v>1318</v>
      </c>
      <c r="Q56" s="196">
        <f>VLOOKUP(B56,Ind!$B$7:$T$560,16,0)</f>
        <v>13</v>
      </c>
      <c r="R56" s="196">
        <f>VLOOKUP(B56,Ind!$B$7:$T$560,17,0)</f>
        <v>0</v>
      </c>
    </row>
    <row r="57" spans="1:18" ht="12.75" customHeight="1">
      <c r="A57" s="57">
        <v>9</v>
      </c>
      <c r="B57" s="324">
        <v>105</v>
      </c>
      <c r="C57" s="195" t="str">
        <f>VLOOKUP(B57,Ind!$B$7:$L$560,2,0)</f>
        <v>Łękawski Wiesław</v>
      </c>
      <c r="D57" s="350" t="str">
        <f>VLOOKUP(B57,Ind!$B$7:$L$560,3,0)</f>
        <v>LKS FORTECA Świerklany</v>
      </c>
      <c r="E57" s="195" t="str">
        <f>VLOOKUP(B57,Ind!$B$7:$L$560,4,0)</f>
        <v>s</v>
      </c>
      <c r="F57" s="195">
        <f>VLOOKUP(B57,Ind!$B$7:$L$560,5,0)</f>
        <v>3</v>
      </c>
      <c r="G57" s="195">
        <f>VLOOKUP(B57,Ind!$B$7:$L$560,6,0)</f>
        <v>83</v>
      </c>
      <c r="H57" s="195">
        <f>VLOOKUP(B57,Ind!$B$7:$L$560,7,0)</f>
        <v>66</v>
      </c>
      <c r="I57" s="195">
        <f>VLOOKUP(B57,Ind!$B$7:$L$560,8,0)</f>
        <v>149</v>
      </c>
      <c r="J57" s="196">
        <f>VLOOKUP(B57,Ind!$B$7:$L$560,9,0)</f>
        <v>2690</v>
      </c>
      <c r="K57" s="196">
        <f>VLOOKUP(B57,Ind!$B$7:$L$560,10,0)</f>
        <v>24</v>
      </c>
      <c r="L57" s="196">
        <f>VLOOKUP(B57,Ind!$B$7:$L$560,11,0)</f>
        <v>0</v>
      </c>
      <c r="M57" s="196">
        <f>VLOOKUP(B57,Ind!$B$7:$T$560,12,0)</f>
        <v>1225</v>
      </c>
      <c r="N57" s="196">
        <f>VLOOKUP(B57,Ind!$B$7:$T$560,13,0)</f>
        <v>10</v>
      </c>
      <c r="O57" s="196">
        <f>VLOOKUP(B57,Ind!$B$7:$T$560,14,0)</f>
        <v>0</v>
      </c>
      <c r="P57" s="196">
        <f>VLOOKUP(B57,Ind!$B$7:$T$560,15,0)</f>
        <v>1465</v>
      </c>
      <c r="Q57" s="196">
        <f>VLOOKUP(B57,Ind!$B$7:$T$560,16,0)</f>
        <v>14</v>
      </c>
      <c r="R57" s="196">
        <f>VLOOKUP(B57,Ind!$B$7:$T$560,17,0)</f>
        <v>0</v>
      </c>
    </row>
    <row r="58" spans="1:18" ht="12.75" customHeight="1">
      <c r="A58" s="57">
        <v>10</v>
      </c>
      <c r="B58" s="324">
        <v>30</v>
      </c>
      <c r="C58" s="195" t="str">
        <f>VLOOKUP(B58,Ind!$B$7:$L$560,2,0)</f>
        <v>Pijanka Andrzej</v>
      </c>
      <c r="D58" s="350" t="str">
        <f>VLOOKUP(B58,Ind!$B$7:$L$560,3,0)</f>
        <v>VICTORIA TRANZYT Chróścice</v>
      </c>
      <c r="E58" s="195" t="str">
        <f>VLOOKUP(B58,Ind!$B$7:$L$560,4,0)</f>
        <v>s</v>
      </c>
      <c r="F58" s="195">
        <f>VLOOKUP(B58,Ind!$B$7:$L$560,5,0)</f>
        <v>5</v>
      </c>
      <c r="G58" s="195">
        <f>VLOOKUP(B58,Ind!$B$7:$L$560,6,0)</f>
        <v>82</v>
      </c>
      <c r="H58" s="195">
        <f>VLOOKUP(B58,Ind!$B$7:$L$560,7,0)</f>
        <v>66</v>
      </c>
      <c r="I58" s="195">
        <f>VLOOKUP(B58,Ind!$B$7:$L$560,8,0)</f>
        <v>148</v>
      </c>
      <c r="J58" s="196">
        <f>VLOOKUP(B58,Ind!$B$7:$L$560,9,0)</f>
        <v>2682</v>
      </c>
      <c r="K58" s="196">
        <f>VLOOKUP(B58,Ind!$B$7:$L$560,10,0)</f>
        <v>23</v>
      </c>
      <c r="L58" s="196">
        <f>VLOOKUP(B58,Ind!$B$7:$L$560,11,0)</f>
        <v>1</v>
      </c>
      <c r="M58" s="196">
        <f>VLOOKUP(B58,Ind!$B$7:$T$560,12,0)</f>
        <v>1082</v>
      </c>
      <c r="N58" s="196">
        <f>VLOOKUP(B58,Ind!$B$7:$T$560,13,0)</f>
        <v>8</v>
      </c>
      <c r="O58" s="196">
        <f>VLOOKUP(B58,Ind!$B$7:$T$560,14,0)</f>
        <v>0</v>
      </c>
      <c r="P58" s="196">
        <f>VLOOKUP(B58,Ind!$B$7:$T$560,15,0)</f>
        <v>1600</v>
      </c>
      <c r="Q58" s="196">
        <f>VLOOKUP(B58,Ind!$B$7:$T$560,16,0)</f>
        <v>15</v>
      </c>
      <c r="R58" s="196">
        <f>VLOOKUP(B58,Ind!$B$7:$T$560,17,0)</f>
        <v>1</v>
      </c>
    </row>
    <row r="59" spans="1:18" ht="12.75" customHeight="1">
      <c r="A59" s="57">
        <v>11</v>
      </c>
      <c r="B59" s="324">
        <v>84</v>
      </c>
      <c r="C59" s="195" t="str">
        <f>VLOOKUP(B59,Ind!$B$7:$L$560,2,0)</f>
        <v>Sikora Henryk</v>
      </c>
      <c r="D59" s="350" t="str">
        <f>VLOOKUP(B59,Ind!$B$7:$L$560,3,0)</f>
        <v>SAKOP 4 ASY Bytom</v>
      </c>
      <c r="E59" s="195" t="str">
        <f>VLOOKUP(B59,Ind!$B$7:$L$560,4,0)</f>
        <v>s</v>
      </c>
      <c r="F59" s="195">
        <f>VLOOKUP(B59,Ind!$B$7:$L$560,5,0)</f>
        <v>4</v>
      </c>
      <c r="G59" s="195">
        <f>VLOOKUP(B59,Ind!$B$7:$L$560,6,0)</f>
        <v>79</v>
      </c>
      <c r="H59" s="195">
        <f>VLOOKUP(B59,Ind!$B$7:$L$560,7,0)</f>
        <v>64</v>
      </c>
      <c r="I59" s="195">
        <f>VLOOKUP(B59,Ind!$B$7:$L$560,8,0)</f>
        <v>143</v>
      </c>
      <c r="J59" s="196">
        <f>VLOOKUP(B59,Ind!$B$7:$L$560,9,0)</f>
        <v>2626</v>
      </c>
      <c r="K59" s="196">
        <f>VLOOKUP(B59,Ind!$B$7:$L$560,10,0)</f>
        <v>23</v>
      </c>
      <c r="L59" s="196">
        <f>VLOOKUP(B59,Ind!$B$7:$L$560,11,0)</f>
        <v>1</v>
      </c>
      <c r="M59" s="196">
        <f>VLOOKUP(B59,Ind!$B$7:$T$560,12,0)</f>
        <v>941</v>
      </c>
      <c r="N59" s="196">
        <f>VLOOKUP(B59,Ind!$B$7:$T$560,13,0)</f>
        <v>8</v>
      </c>
      <c r="O59" s="196">
        <f>VLOOKUP(B59,Ind!$B$7:$T$560,14,0)</f>
        <v>0</v>
      </c>
      <c r="P59" s="196">
        <f>VLOOKUP(B59,Ind!$B$7:$T$560,15,0)</f>
        <v>1685</v>
      </c>
      <c r="Q59" s="196">
        <f>VLOOKUP(B59,Ind!$B$7:$T$560,16,0)</f>
        <v>15</v>
      </c>
      <c r="R59" s="196">
        <f>VLOOKUP(B59,Ind!$B$7:$T$560,17,0)</f>
        <v>1</v>
      </c>
    </row>
    <row r="60" spans="1:18" ht="12.75" customHeight="1">
      <c r="A60" s="57">
        <v>12</v>
      </c>
      <c r="B60" s="324">
        <v>203</v>
      </c>
      <c r="C60" s="195" t="str">
        <f>VLOOKUP(B60,Ind!$B$7:$L$560,2,0)</f>
        <v>Czornik Henryk</v>
      </c>
      <c r="D60" s="350" t="str">
        <f>VLOOKUP(B60,Ind!$B$7:$L$560,3,0)</f>
        <v>HUTNIK Miasteczko Śl.</v>
      </c>
      <c r="E60" s="195" t="str">
        <f>VLOOKUP(B60,Ind!$B$7:$L$560,4,0)</f>
        <v>s</v>
      </c>
      <c r="F60" s="195">
        <f>VLOOKUP(B60,Ind!$B$7:$L$560,5,0)</f>
        <v>1</v>
      </c>
      <c r="G60" s="195">
        <f>VLOOKUP(B60,Ind!$B$7:$L$560,6,0)</f>
        <v>78</v>
      </c>
      <c r="H60" s="195">
        <f>VLOOKUP(B60,Ind!$B$7:$L$560,7,0)</f>
        <v>64</v>
      </c>
      <c r="I60" s="195">
        <f>VLOOKUP(B60,Ind!$B$7:$L$560,8,0)</f>
        <v>142</v>
      </c>
      <c r="J60" s="196">
        <f>VLOOKUP(B60,Ind!$B$7:$L$560,9,0)</f>
        <v>2613</v>
      </c>
      <c r="K60" s="196">
        <f>VLOOKUP(B60,Ind!$B$7:$L$560,10,0)</f>
        <v>21</v>
      </c>
      <c r="L60" s="196">
        <f>VLOOKUP(B60,Ind!$B$7:$L$560,11,0)</f>
        <v>1</v>
      </c>
      <c r="M60" s="196">
        <f>VLOOKUP(B60,Ind!$B$7:$T$560,12,0)</f>
        <v>1154</v>
      </c>
      <c r="N60" s="196">
        <f>VLOOKUP(B60,Ind!$B$7:$T$560,13,0)</f>
        <v>7</v>
      </c>
      <c r="O60" s="196">
        <f>VLOOKUP(B60,Ind!$B$7:$T$560,14,0)</f>
        <v>0</v>
      </c>
      <c r="P60" s="196">
        <f>VLOOKUP(B60,Ind!$B$7:$T$560,15,0)</f>
        <v>1459</v>
      </c>
      <c r="Q60" s="196">
        <f>VLOOKUP(B60,Ind!$B$7:$T$560,16,0)</f>
        <v>14</v>
      </c>
      <c r="R60" s="196">
        <f>VLOOKUP(B60,Ind!$B$7:$T$560,17,0)</f>
        <v>1</v>
      </c>
    </row>
    <row r="61" spans="1:18" ht="12.75" customHeight="1">
      <c r="A61" s="57">
        <v>13</v>
      </c>
      <c r="B61" s="324">
        <v>269</v>
      </c>
      <c r="C61" s="195" t="str">
        <f>VLOOKUP(B61,Ind!$B$7:$L$560,2,0)</f>
        <v>Grochowiec Jan</v>
      </c>
      <c r="D61" s="350" t="str">
        <f>VLOOKUP(B61,Ind!$B$7:$L$560,3,0)</f>
        <v>ZAGŁOBA Tychy</v>
      </c>
      <c r="E61" s="195" t="str">
        <f>VLOOKUP(B61,Ind!$B$7:$L$560,4,0)</f>
        <v>s</v>
      </c>
      <c r="F61" s="195">
        <f>VLOOKUP(B61,Ind!$B$7:$L$560,5,0)</f>
        <v>10</v>
      </c>
      <c r="G61" s="195">
        <f>VLOOKUP(B61,Ind!$B$7:$L$560,6,0)</f>
        <v>75</v>
      </c>
      <c r="H61" s="195">
        <f>VLOOKUP(B61,Ind!$B$7:$L$560,7,0)</f>
        <v>62</v>
      </c>
      <c r="I61" s="195">
        <f>VLOOKUP(B61,Ind!$B$7:$L$560,8,0)</f>
        <v>137</v>
      </c>
      <c r="J61" s="196">
        <f>VLOOKUP(B61,Ind!$B$7:$L$560,9,0)</f>
        <v>2580</v>
      </c>
      <c r="K61" s="196">
        <f>VLOOKUP(B61,Ind!$B$7:$L$560,10,0)</f>
        <v>20</v>
      </c>
      <c r="L61" s="196">
        <f>VLOOKUP(B61,Ind!$B$7:$L$560,11,0)</f>
        <v>1</v>
      </c>
      <c r="M61" s="196">
        <f>VLOOKUP(B61,Ind!$B$7:$T$560,12,0)</f>
        <v>1747</v>
      </c>
      <c r="N61" s="196">
        <f>VLOOKUP(B61,Ind!$B$7:$T$560,13,0)</f>
        <v>14</v>
      </c>
      <c r="O61" s="196">
        <f>VLOOKUP(B61,Ind!$B$7:$T$560,14,0)</f>
        <v>0</v>
      </c>
      <c r="P61" s="196">
        <f>VLOOKUP(B61,Ind!$B$7:$T$560,15,0)</f>
        <v>833</v>
      </c>
      <c r="Q61" s="196">
        <f>VLOOKUP(B61,Ind!$B$7:$T$560,16,0)</f>
        <v>6</v>
      </c>
      <c r="R61" s="196">
        <f>VLOOKUP(B61,Ind!$B$7:$T$560,17,0)</f>
        <v>1</v>
      </c>
    </row>
    <row r="62" spans="1:18" ht="12.75" customHeight="1">
      <c r="A62" s="57">
        <v>14</v>
      </c>
      <c r="B62" s="324">
        <v>57</v>
      </c>
      <c r="C62" s="195" t="str">
        <f>VLOOKUP(B62,Ind!$B$7:$L$560,2,0)</f>
        <v>Rezner Adam</v>
      </c>
      <c r="D62" s="350" t="str">
        <f>VLOOKUP(B62,Ind!$B$7:$L$560,3,0)</f>
        <v>SILESIA Rybnik</v>
      </c>
      <c r="E62" s="195" t="str">
        <f>VLOOKUP(B62,Ind!$B$7:$L$560,4,0)</f>
        <v>s</v>
      </c>
      <c r="F62" s="195">
        <f>VLOOKUP(B62,Ind!$B$7:$L$560,5,0)</f>
        <v>3</v>
      </c>
      <c r="G62" s="195">
        <f>VLOOKUP(B62,Ind!$B$7:$L$560,6,0)</f>
        <v>71</v>
      </c>
      <c r="H62" s="195">
        <f>VLOOKUP(B62,Ind!$B$7:$L$560,7,0)</f>
        <v>62</v>
      </c>
      <c r="I62" s="195">
        <f>VLOOKUP(B62,Ind!$B$7:$L$560,8,0)</f>
        <v>133</v>
      </c>
      <c r="J62" s="196">
        <f>VLOOKUP(B62,Ind!$B$7:$L$560,9,0)</f>
        <v>2553</v>
      </c>
      <c r="K62" s="196">
        <f>VLOOKUP(B62,Ind!$B$7:$L$560,10,0)</f>
        <v>23</v>
      </c>
      <c r="L62" s="196">
        <f>VLOOKUP(B62,Ind!$B$7:$L$560,11,0)</f>
        <v>1</v>
      </c>
      <c r="M62" s="196">
        <f>VLOOKUP(B62,Ind!$B$7:$T$560,12,0)</f>
        <v>1234</v>
      </c>
      <c r="N62" s="196">
        <f>VLOOKUP(B62,Ind!$B$7:$T$560,13,0)</f>
        <v>13</v>
      </c>
      <c r="O62" s="196">
        <f>VLOOKUP(B62,Ind!$B$7:$T$560,14,0)</f>
        <v>1</v>
      </c>
      <c r="P62" s="196">
        <f>VLOOKUP(B62,Ind!$B$7:$T$560,15,0)</f>
        <v>1319</v>
      </c>
      <c r="Q62" s="196">
        <f>VLOOKUP(B62,Ind!$B$7:$T$560,16,0)</f>
        <v>10</v>
      </c>
      <c r="R62" s="196">
        <f>VLOOKUP(B62,Ind!$B$7:$T$560,17,0)</f>
        <v>0</v>
      </c>
    </row>
    <row r="63" spans="1:18" ht="12.75" customHeight="1">
      <c r="A63" s="57">
        <v>15</v>
      </c>
      <c r="B63" s="324">
        <v>303</v>
      </c>
      <c r="C63" s="195" t="str">
        <f>VLOOKUP(B63,Ind!$B$7:$L$560,2,0)</f>
        <v>Bryła Ryszard</v>
      </c>
      <c r="D63" s="350" t="str">
        <f>VLOOKUP(B63,Ind!$B$7:$L$560,3,0)</f>
        <v>KS ŁABĘDY Gliwice</v>
      </c>
      <c r="E63" s="195" t="str">
        <f>VLOOKUP(B63,Ind!$B$7:$L$560,4,0)</f>
        <v>s</v>
      </c>
      <c r="F63" s="195">
        <f>VLOOKUP(B63,Ind!$B$7:$L$560,5,0)</f>
        <v>4</v>
      </c>
      <c r="G63" s="195">
        <f>VLOOKUP(B63,Ind!$B$7:$L$560,6,0)</f>
        <v>69</v>
      </c>
      <c r="H63" s="195">
        <f>VLOOKUP(B63,Ind!$B$7:$L$560,7,0)</f>
        <v>60</v>
      </c>
      <c r="I63" s="195">
        <f>VLOOKUP(B63,Ind!$B$7:$L$560,8,0)</f>
        <v>129</v>
      </c>
      <c r="J63" s="196">
        <f>VLOOKUP(B63,Ind!$B$7:$L$560,9,0)</f>
        <v>2541</v>
      </c>
      <c r="K63" s="196">
        <f>VLOOKUP(B63,Ind!$B$7:$L$560,10,0)</f>
        <v>25</v>
      </c>
      <c r="L63" s="196">
        <f>VLOOKUP(B63,Ind!$B$7:$L$560,11,0)</f>
        <v>0</v>
      </c>
      <c r="M63" s="196">
        <f>VLOOKUP(B63,Ind!$B$7:$T$560,12,0)</f>
        <v>1399</v>
      </c>
      <c r="N63" s="196">
        <f>VLOOKUP(B63,Ind!$B$7:$T$560,13,0)</f>
        <v>14</v>
      </c>
      <c r="O63" s="196">
        <f>VLOOKUP(B63,Ind!$B$7:$T$560,14,0)</f>
        <v>0</v>
      </c>
      <c r="P63" s="196">
        <f>VLOOKUP(B63,Ind!$B$7:$T$560,15,0)</f>
        <v>1142</v>
      </c>
      <c r="Q63" s="196">
        <f>VLOOKUP(B63,Ind!$B$7:$T$560,16,0)</f>
        <v>11</v>
      </c>
      <c r="R63" s="196">
        <f>VLOOKUP(B63,Ind!$B$7:$T$560,17,0)</f>
        <v>0</v>
      </c>
    </row>
    <row r="64" spans="1:18" ht="12.75" customHeight="1">
      <c r="A64" s="57">
        <v>16</v>
      </c>
      <c r="B64" s="324">
        <v>182</v>
      </c>
      <c r="C64" s="195" t="str">
        <f>VLOOKUP(B64,Ind!$B$7:$L$560,2,0)</f>
        <v>Płaczek Ryszard</v>
      </c>
      <c r="D64" s="350" t="str">
        <f>VLOOKUP(B64,Ind!$B$7:$L$560,3,0)</f>
        <v>LKS Górki Śl.</v>
      </c>
      <c r="E64" s="195" t="str">
        <f>VLOOKUP(B64,Ind!$B$7:$L$560,4,0)</f>
        <v>s</v>
      </c>
      <c r="F64" s="195">
        <f>VLOOKUP(B64,Ind!$B$7:$L$560,5,0)</f>
        <v>7</v>
      </c>
      <c r="G64" s="195">
        <f>VLOOKUP(B64,Ind!$B$7:$L$560,6,0)</f>
        <v>68</v>
      </c>
      <c r="H64" s="195">
        <f>VLOOKUP(B64,Ind!$B$7:$L$560,7,0)</f>
        <v>60</v>
      </c>
      <c r="I64" s="195">
        <f>VLOOKUP(B64,Ind!$B$7:$L$560,8,0)</f>
        <v>128</v>
      </c>
      <c r="J64" s="196">
        <f>VLOOKUP(B64,Ind!$B$7:$L$560,9,0)</f>
        <v>2527</v>
      </c>
      <c r="K64" s="196">
        <f>VLOOKUP(B64,Ind!$B$7:$L$560,10,0)</f>
        <v>26</v>
      </c>
      <c r="L64" s="196">
        <f>VLOOKUP(B64,Ind!$B$7:$L$560,11,0)</f>
        <v>3</v>
      </c>
      <c r="M64" s="196">
        <f>VLOOKUP(B64,Ind!$B$7:$T$560,12,0)</f>
        <v>1187</v>
      </c>
      <c r="N64" s="196">
        <f>VLOOKUP(B64,Ind!$B$7:$T$560,13,0)</f>
        <v>11</v>
      </c>
      <c r="O64" s="196">
        <f>VLOOKUP(B64,Ind!$B$7:$T$560,14,0)</f>
        <v>1</v>
      </c>
      <c r="P64" s="196">
        <f>VLOOKUP(B64,Ind!$B$7:$T$560,15,0)</f>
        <v>1340</v>
      </c>
      <c r="Q64" s="196">
        <f>VLOOKUP(B64,Ind!$B$7:$T$560,16,0)</f>
        <v>15</v>
      </c>
      <c r="R64" s="196">
        <f>VLOOKUP(B64,Ind!$B$7:$T$560,17,0)</f>
        <v>2</v>
      </c>
    </row>
    <row r="65" spans="1:18" ht="12.75" customHeight="1">
      <c r="A65" s="57">
        <v>17</v>
      </c>
      <c r="B65" s="324">
        <v>121</v>
      </c>
      <c r="C65" s="195" t="str">
        <f>VLOOKUP(B65,Ind!$B$7:$L$560,2,0)</f>
        <v>Kwaśniak Jerzy</v>
      </c>
      <c r="D65" s="350" t="str">
        <f>VLOOKUP(B65,Ind!$B$7:$L$560,3,0)</f>
        <v>WISUS Żory</v>
      </c>
      <c r="E65" s="195" t="str">
        <f>VLOOKUP(B65,Ind!$B$7:$L$560,4,0)</f>
        <v>s</v>
      </c>
      <c r="F65" s="195">
        <f>VLOOKUP(B65,Ind!$B$7:$L$560,5,0)</f>
        <v>3</v>
      </c>
      <c r="G65" s="195">
        <f>VLOOKUP(B65,Ind!$B$7:$L$560,6,0)</f>
        <v>66</v>
      </c>
      <c r="H65" s="195">
        <f>VLOOKUP(B65,Ind!$B$7:$L$560,7,0)</f>
        <v>60</v>
      </c>
      <c r="I65" s="195">
        <f>VLOOKUP(B65,Ind!$B$7:$L$560,8,0)</f>
        <v>126</v>
      </c>
      <c r="J65" s="196">
        <f>VLOOKUP(B65,Ind!$B$7:$L$560,9,0)</f>
        <v>2514</v>
      </c>
      <c r="K65" s="196">
        <f>VLOOKUP(B65,Ind!$B$7:$L$560,10,0)</f>
        <v>21</v>
      </c>
      <c r="L65" s="196">
        <f>VLOOKUP(B65,Ind!$B$7:$L$560,11,0)</f>
        <v>0</v>
      </c>
      <c r="M65" s="196">
        <f>VLOOKUP(B65,Ind!$B$7:$T$560,12,0)</f>
        <v>1612</v>
      </c>
      <c r="N65" s="196">
        <f>VLOOKUP(B65,Ind!$B$7:$T$560,13,0)</f>
        <v>14</v>
      </c>
      <c r="O65" s="196">
        <f>VLOOKUP(B65,Ind!$B$7:$T$560,14,0)</f>
        <v>0</v>
      </c>
      <c r="P65" s="196">
        <f>VLOOKUP(B65,Ind!$B$7:$T$560,15,0)</f>
        <v>902</v>
      </c>
      <c r="Q65" s="196">
        <f>VLOOKUP(B65,Ind!$B$7:$T$560,16,0)</f>
        <v>7</v>
      </c>
      <c r="R65" s="196">
        <f>VLOOKUP(B65,Ind!$B$7:$T$560,17,0)</f>
        <v>0</v>
      </c>
    </row>
    <row r="66" spans="1:18" ht="12.75" customHeight="1">
      <c r="A66" s="57">
        <v>18</v>
      </c>
      <c r="B66" s="324">
        <v>6</v>
      </c>
      <c r="C66" s="195" t="str">
        <f>VLOOKUP(B66,Ind!$B$7:$L$560,2,0)</f>
        <v>Szopa Jerzy</v>
      </c>
      <c r="D66" s="350" t="str">
        <f>VLOOKUP(B66,Ind!$B$7:$L$560,3,0)</f>
        <v>TĘCZA Tychy</v>
      </c>
      <c r="E66" s="195" t="str">
        <f>VLOOKUP(B66,Ind!$B$7:$L$560,4,0)</f>
        <v>s</v>
      </c>
      <c r="F66" s="195">
        <f>VLOOKUP(B66,Ind!$B$7:$L$560,5,0)</f>
        <v>10</v>
      </c>
      <c r="G66" s="195">
        <f>VLOOKUP(B66,Ind!$B$7:$L$560,6,0)</f>
        <v>63</v>
      </c>
      <c r="H66" s="195">
        <f>VLOOKUP(B66,Ind!$B$7:$L$560,7,0)</f>
        <v>58</v>
      </c>
      <c r="I66" s="195">
        <f>VLOOKUP(B66,Ind!$B$7:$L$560,8,0)</f>
        <v>121</v>
      </c>
      <c r="J66" s="196">
        <f>VLOOKUP(B66,Ind!$B$7:$L$560,9,0)</f>
        <v>2498</v>
      </c>
      <c r="K66" s="196">
        <f>VLOOKUP(B66,Ind!$B$7:$L$560,10,0)</f>
        <v>21</v>
      </c>
      <c r="L66" s="196">
        <f>VLOOKUP(B66,Ind!$B$7:$L$560,11,0)</f>
        <v>3</v>
      </c>
      <c r="M66" s="196">
        <f>VLOOKUP(B66,Ind!$B$7:$T$560,12,0)</f>
        <v>1116</v>
      </c>
      <c r="N66" s="196">
        <f>VLOOKUP(B66,Ind!$B$7:$T$560,13,0)</f>
        <v>10</v>
      </c>
      <c r="O66" s="196">
        <f>VLOOKUP(B66,Ind!$B$7:$T$560,14,0)</f>
        <v>2</v>
      </c>
      <c r="P66" s="196">
        <f>VLOOKUP(B66,Ind!$B$7:$T$560,15,0)</f>
        <v>1382</v>
      </c>
      <c r="Q66" s="196">
        <f>VLOOKUP(B66,Ind!$B$7:$T$560,16,0)</f>
        <v>11</v>
      </c>
      <c r="R66" s="196">
        <f>VLOOKUP(B66,Ind!$B$7:$T$560,17,0)</f>
        <v>1</v>
      </c>
    </row>
    <row r="67" spans="1:18" ht="12.75" customHeight="1">
      <c r="A67" s="57">
        <v>19</v>
      </c>
      <c r="B67" s="324">
        <v>286</v>
      </c>
      <c r="C67" s="195" t="str">
        <f>VLOOKUP(B67,Ind!$B$7:$L$560,2,0)</f>
        <v>Maziarczyk Władysław</v>
      </c>
      <c r="D67" s="350" t="str">
        <f>VLOOKUP(B67,Ind!$B$7:$L$560,3,0)</f>
        <v>S.C. STRAŻAK Głożyny</v>
      </c>
      <c r="E67" s="195" t="str">
        <f>VLOOKUP(B67,Ind!$B$7:$L$560,4,0)</f>
        <v>s</v>
      </c>
      <c r="F67" s="195">
        <f>VLOOKUP(B67,Ind!$B$7:$L$560,5,0)</f>
        <v>7</v>
      </c>
      <c r="G67" s="195">
        <f>VLOOKUP(B67,Ind!$B$7:$L$560,6,0)</f>
        <v>59</v>
      </c>
      <c r="H67" s="195">
        <f>VLOOKUP(B67,Ind!$B$7:$L$560,7,0)</f>
        <v>56</v>
      </c>
      <c r="I67" s="195">
        <f>VLOOKUP(B67,Ind!$B$7:$L$560,8,0)</f>
        <v>115</v>
      </c>
      <c r="J67" s="196">
        <f>VLOOKUP(B67,Ind!$B$7:$L$560,9,0)</f>
        <v>2446</v>
      </c>
      <c r="K67" s="196">
        <f>VLOOKUP(B67,Ind!$B$7:$L$560,10,0)</f>
        <v>23</v>
      </c>
      <c r="L67" s="196">
        <f>VLOOKUP(B67,Ind!$B$7:$L$560,11,0)</f>
        <v>2</v>
      </c>
      <c r="M67" s="196">
        <f>VLOOKUP(B67,Ind!$B$7:$T$560,12,0)</f>
        <v>2036</v>
      </c>
      <c r="N67" s="196">
        <f>VLOOKUP(B67,Ind!$B$7:$T$560,13,0)</f>
        <v>16</v>
      </c>
      <c r="O67" s="196">
        <f>VLOOKUP(B67,Ind!$B$7:$T$560,14,0)</f>
        <v>0</v>
      </c>
      <c r="P67" s="196">
        <f>VLOOKUP(B67,Ind!$B$7:$T$560,15,0)</f>
        <v>410</v>
      </c>
      <c r="Q67" s="196">
        <f>VLOOKUP(B67,Ind!$B$7:$T$560,16,0)</f>
        <v>7</v>
      </c>
      <c r="R67" s="196">
        <f>VLOOKUP(B67,Ind!$B$7:$T$560,17,0)</f>
        <v>2</v>
      </c>
    </row>
    <row r="68" spans="1:18" ht="12.75" customHeight="1">
      <c r="A68" s="57">
        <v>20</v>
      </c>
      <c r="B68" s="324">
        <v>88</v>
      </c>
      <c r="C68" s="195" t="str">
        <f>VLOOKUP(B68,Ind!$B$7:$L$560,2,0)</f>
        <v>Michlowicz Sylwester</v>
      </c>
      <c r="D68" s="350" t="str">
        <f>VLOOKUP(B68,Ind!$B$7:$L$560,3,0)</f>
        <v>SAKOP 4 ASY Bytom</v>
      </c>
      <c r="E68" s="195" t="str">
        <f>VLOOKUP(B68,Ind!$B$7:$L$560,4,0)</f>
        <v>s</v>
      </c>
      <c r="F68" s="195">
        <f>VLOOKUP(B68,Ind!$B$7:$L$560,5,0)</f>
        <v>4</v>
      </c>
      <c r="G68" s="195">
        <f>VLOOKUP(B68,Ind!$B$7:$L$560,6,0)</f>
        <v>58</v>
      </c>
      <c r="H68" s="195">
        <f>VLOOKUP(B68,Ind!$B$7:$L$560,7,0)</f>
        <v>56</v>
      </c>
      <c r="I68" s="195">
        <f>VLOOKUP(B68,Ind!$B$7:$L$560,8,0)</f>
        <v>114</v>
      </c>
      <c r="J68" s="196">
        <f>VLOOKUP(B68,Ind!$B$7:$L$560,9,0)</f>
        <v>2441</v>
      </c>
      <c r="K68" s="196">
        <f>VLOOKUP(B68,Ind!$B$7:$L$560,10,0)</f>
        <v>23</v>
      </c>
      <c r="L68" s="196">
        <f>VLOOKUP(B68,Ind!$B$7:$L$560,11,0)</f>
        <v>4</v>
      </c>
      <c r="M68" s="196">
        <f>VLOOKUP(B68,Ind!$B$7:$T$560,12,0)</f>
        <v>1224</v>
      </c>
      <c r="N68" s="196">
        <f>VLOOKUP(B68,Ind!$B$7:$T$560,13,0)</f>
        <v>11</v>
      </c>
      <c r="O68" s="196">
        <f>VLOOKUP(B68,Ind!$B$7:$T$560,14,0)</f>
        <v>2</v>
      </c>
      <c r="P68" s="196">
        <f>VLOOKUP(B68,Ind!$B$7:$T$560,15,0)</f>
        <v>1217</v>
      </c>
      <c r="Q68" s="196">
        <f>VLOOKUP(B68,Ind!$B$7:$T$560,16,0)</f>
        <v>12</v>
      </c>
      <c r="R68" s="196">
        <f>VLOOKUP(B68,Ind!$B$7:$T$560,17,0)</f>
        <v>2</v>
      </c>
    </row>
    <row r="69" spans="1:18" ht="12.75" customHeight="1">
      <c r="A69" s="57">
        <v>21</v>
      </c>
      <c r="B69" s="324">
        <v>223</v>
      </c>
      <c r="C69" s="195" t="str">
        <f>VLOOKUP(B69,Ind!$B$7:$L$560,2,0)</f>
        <v>Rurański Roman</v>
      </c>
      <c r="D69" s="350" t="str">
        <f>VLOOKUP(B69,Ind!$B$7:$L$560,3,0)</f>
        <v>CHEMIK Siemianowice Śl.</v>
      </c>
      <c r="E69" s="195" t="str">
        <f>VLOOKUP(B69,Ind!$B$7:$L$560,4,0)</f>
        <v>s</v>
      </c>
      <c r="F69" s="195">
        <f>VLOOKUP(B69,Ind!$B$7:$L$560,5,0)</f>
        <v>1</v>
      </c>
      <c r="G69" s="195">
        <f>VLOOKUP(B69,Ind!$B$7:$L$560,6,0)</f>
        <v>57</v>
      </c>
      <c r="H69" s="195">
        <f>VLOOKUP(B69,Ind!$B$7:$L$560,7,0)</f>
        <v>56</v>
      </c>
      <c r="I69" s="195">
        <f>VLOOKUP(B69,Ind!$B$7:$L$560,8,0)</f>
        <v>113</v>
      </c>
      <c r="J69" s="196">
        <f>VLOOKUP(B69,Ind!$B$7:$L$560,9,0)</f>
        <v>2441</v>
      </c>
      <c r="K69" s="196">
        <f>VLOOKUP(B69,Ind!$B$7:$L$560,10,0)</f>
        <v>23</v>
      </c>
      <c r="L69" s="196">
        <f>VLOOKUP(B69,Ind!$B$7:$L$560,11,0)</f>
        <v>5</v>
      </c>
      <c r="M69" s="196">
        <f>VLOOKUP(B69,Ind!$B$7:$T$560,12,0)</f>
        <v>1425</v>
      </c>
      <c r="N69" s="196">
        <f>VLOOKUP(B69,Ind!$B$7:$T$560,13,0)</f>
        <v>14</v>
      </c>
      <c r="O69" s="196">
        <f>VLOOKUP(B69,Ind!$B$7:$T$560,14,0)</f>
        <v>3</v>
      </c>
      <c r="P69" s="196">
        <f>VLOOKUP(B69,Ind!$B$7:$T$560,15,0)</f>
        <v>1016</v>
      </c>
      <c r="Q69" s="196">
        <f>VLOOKUP(B69,Ind!$B$7:$T$560,16,0)</f>
        <v>9</v>
      </c>
      <c r="R69" s="196">
        <f>VLOOKUP(B69,Ind!$B$7:$T$560,17,0)</f>
        <v>2</v>
      </c>
    </row>
    <row r="70" spans="1:18" ht="12.75" customHeight="1">
      <c r="A70" s="57">
        <v>22</v>
      </c>
      <c r="B70" s="324">
        <v>75</v>
      </c>
      <c r="C70" s="195" t="str">
        <f>VLOOKUP(B70,Ind!$B$7:$L$560,2,0)</f>
        <v>Goworek Zbigniew</v>
      </c>
      <c r="D70" s="350" t="str">
        <f>VLOOKUP(B70,Ind!$B$7:$L$560,3,0)</f>
        <v>KS CHSM Chorzów</v>
      </c>
      <c r="E70" s="195" t="str">
        <f>VLOOKUP(B70,Ind!$B$7:$L$560,4,0)</f>
        <v>s</v>
      </c>
      <c r="F70" s="195">
        <f>VLOOKUP(B70,Ind!$B$7:$L$560,5,0)</f>
        <v>1</v>
      </c>
      <c r="G70" s="195">
        <f>VLOOKUP(B70,Ind!$B$7:$L$560,6,0)</f>
        <v>56</v>
      </c>
      <c r="H70" s="195">
        <f>VLOOKUP(B70,Ind!$B$7:$L$560,7,0)</f>
        <v>56</v>
      </c>
      <c r="I70" s="195">
        <f>VLOOKUP(B70,Ind!$B$7:$L$560,8,0)</f>
        <v>112</v>
      </c>
      <c r="J70" s="196">
        <f>VLOOKUP(B70,Ind!$B$7:$L$560,9,0)</f>
        <v>2441</v>
      </c>
      <c r="K70" s="196">
        <f>VLOOKUP(B70,Ind!$B$7:$L$560,10,0)</f>
        <v>22</v>
      </c>
      <c r="L70" s="196">
        <f>VLOOKUP(B70,Ind!$B$7:$L$560,11,0)</f>
        <v>2</v>
      </c>
      <c r="M70" s="196">
        <f>VLOOKUP(B70,Ind!$B$7:$T$560,12,0)</f>
        <v>963</v>
      </c>
      <c r="N70" s="196">
        <f>VLOOKUP(B70,Ind!$B$7:$T$560,13,0)</f>
        <v>10</v>
      </c>
      <c r="O70" s="196">
        <f>VLOOKUP(B70,Ind!$B$7:$T$560,14,0)</f>
        <v>2</v>
      </c>
      <c r="P70" s="196">
        <f>VLOOKUP(B70,Ind!$B$7:$T$560,15,0)</f>
        <v>1478</v>
      </c>
      <c r="Q70" s="196">
        <f>VLOOKUP(B70,Ind!$B$7:$T$560,16,0)</f>
        <v>12</v>
      </c>
      <c r="R70" s="196">
        <f>VLOOKUP(B70,Ind!$B$7:$T$560,17,0)</f>
        <v>0</v>
      </c>
    </row>
    <row r="71" spans="1:18" ht="12.75" customHeight="1">
      <c r="A71" s="57">
        <v>23</v>
      </c>
      <c r="B71" s="324">
        <v>64</v>
      </c>
      <c r="C71" s="195" t="str">
        <f>VLOOKUP(B71,Ind!$B$7:$L$560,2,0)</f>
        <v>Kozłowski Władysław</v>
      </c>
      <c r="D71" s="350" t="str">
        <f>VLOOKUP(B71,Ind!$B$7:$L$560,3,0)</f>
        <v>POKÓJ Ruda Śl.</v>
      </c>
      <c r="E71" s="195" t="str">
        <f>VLOOKUP(B71,Ind!$B$7:$L$560,4,0)</f>
        <v>s</v>
      </c>
      <c r="F71" s="195">
        <f>VLOOKUP(B71,Ind!$B$7:$L$560,5,0)</f>
        <v>4</v>
      </c>
      <c r="G71" s="195">
        <f>VLOOKUP(B71,Ind!$B$7:$L$560,6,0)</f>
        <v>54</v>
      </c>
      <c r="H71" s="195">
        <f>VLOOKUP(B71,Ind!$B$7:$L$560,7,0)</f>
        <v>56</v>
      </c>
      <c r="I71" s="195">
        <f>VLOOKUP(B71,Ind!$B$7:$L$560,8,0)</f>
        <v>110</v>
      </c>
      <c r="J71" s="196">
        <f>VLOOKUP(B71,Ind!$B$7:$L$560,9,0)</f>
        <v>2434</v>
      </c>
      <c r="K71" s="196">
        <f>VLOOKUP(B71,Ind!$B$7:$L$560,10,0)</f>
        <v>22</v>
      </c>
      <c r="L71" s="196">
        <f>VLOOKUP(B71,Ind!$B$7:$L$560,11,0)</f>
        <v>3</v>
      </c>
      <c r="M71" s="196">
        <f>VLOOKUP(B71,Ind!$B$7:$T$560,12,0)</f>
        <v>1293</v>
      </c>
      <c r="N71" s="196">
        <f>VLOOKUP(B71,Ind!$B$7:$T$560,13,0)</f>
        <v>10</v>
      </c>
      <c r="O71" s="196">
        <f>VLOOKUP(B71,Ind!$B$7:$T$560,14,0)</f>
        <v>1</v>
      </c>
      <c r="P71" s="196">
        <f>VLOOKUP(B71,Ind!$B$7:$T$560,15,0)</f>
        <v>1141</v>
      </c>
      <c r="Q71" s="196">
        <f>VLOOKUP(B71,Ind!$B$7:$T$560,16,0)</f>
        <v>12</v>
      </c>
      <c r="R71" s="196">
        <f>VLOOKUP(B71,Ind!$B$7:$T$560,17,0)</f>
        <v>2</v>
      </c>
    </row>
    <row r="72" spans="1:18" ht="12.75" customHeight="1">
      <c r="A72" s="57">
        <v>24</v>
      </c>
      <c r="B72" s="324">
        <v>307</v>
      </c>
      <c r="C72" s="195" t="str">
        <f>VLOOKUP(B72,Ind!$B$7:$L$560,2,0)</f>
        <v>Pieczka Józef</v>
      </c>
      <c r="D72" s="350" t="str">
        <f>VLOOKUP(B72,Ind!$B$7:$L$560,3,0)</f>
        <v>LKS JEDNOŚĆ 32 Przyszowice</v>
      </c>
      <c r="E72" s="195" t="str">
        <f>VLOOKUP(B72,Ind!$B$7:$L$560,4,0)</f>
        <v>s</v>
      </c>
      <c r="F72" s="195">
        <f>VLOOKUP(B72,Ind!$B$7:$L$560,5,0)</f>
        <v>4</v>
      </c>
      <c r="G72" s="195">
        <f>VLOOKUP(B72,Ind!$B$7:$L$560,6,0)</f>
        <v>53</v>
      </c>
      <c r="H72" s="195">
        <f>VLOOKUP(B72,Ind!$B$7:$L$560,7,0)</f>
        <v>56</v>
      </c>
      <c r="I72" s="195">
        <f>VLOOKUP(B72,Ind!$B$7:$L$560,8,0)</f>
        <v>109</v>
      </c>
      <c r="J72" s="196">
        <f>VLOOKUP(B72,Ind!$B$7:$L$560,9,0)</f>
        <v>2428</v>
      </c>
      <c r="K72" s="196">
        <f>VLOOKUP(B72,Ind!$B$7:$L$560,10,0)</f>
        <v>22</v>
      </c>
      <c r="L72" s="196">
        <f>VLOOKUP(B72,Ind!$B$7:$L$560,11,0)</f>
        <v>1</v>
      </c>
      <c r="M72" s="196">
        <f>VLOOKUP(B72,Ind!$B$7:$T$560,12,0)</f>
        <v>1286</v>
      </c>
      <c r="N72" s="196">
        <f>VLOOKUP(B72,Ind!$B$7:$T$560,13,0)</f>
        <v>12</v>
      </c>
      <c r="O72" s="196">
        <f>VLOOKUP(B72,Ind!$B$7:$T$560,14,0)</f>
        <v>1</v>
      </c>
      <c r="P72" s="196">
        <f>VLOOKUP(B72,Ind!$B$7:$T$560,15,0)</f>
        <v>1142</v>
      </c>
      <c r="Q72" s="196">
        <f>VLOOKUP(B72,Ind!$B$7:$T$560,16,0)</f>
        <v>10</v>
      </c>
      <c r="R72" s="196">
        <f>VLOOKUP(B72,Ind!$B$7:$T$560,17,0)</f>
        <v>0</v>
      </c>
    </row>
    <row r="73" spans="1:18" ht="12.75" customHeight="1">
      <c r="A73" s="57">
        <v>25</v>
      </c>
      <c r="B73" s="324">
        <v>85</v>
      </c>
      <c r="C73" s="195" t="str">
        <f>VLOOKUP(B73,Ind!$B$7:$L$560,2,0)</f>
        <v>Oślizlok Roman</v>
      </c>
      <c r="D73" s="350" t="str">
        <f>VLOOKUP(B73,Ind!$B$7:$L$560,3,0)</f>
        <v>LKS FORTECA Świerklany</v>
      </c>
      <c r="E73" s="195" t="str">
        <f>VLOOKUP(B73,Ind!$B$7:$L$560,4,0)</f>
        <v>s</v>
      </c>
      <c r="F73" s="195">
        <f>VLOOKUP(B73,Ind!$B$7:$L$560,5,0)</f>
        <v>3</v>
      </c>
      <c r="G73" s="195">
        <f>VLOOKUP(B73,Ind!$B$7:$L$560,6,0)</f>
        <v>52</v>
      </c>
      <c r="H73" s="195">
        <f>VLOOKUP(B73,Ind!$B$7:$L$560,7,0)</f>
        <v>56</v>
      </c>
      <c r="I73" s="195">
        <f>VLOOKUP(B73,Ind!$B$7:$L$560,8,0)</f>
        <v>108</v>
      </c>
      <c r="J73" s="196">
        <f>VLOOKUP(B73,Ind!$B$7:$L$560,9,0)</f>
        <v>2413</v>
      </c>
      <c r="K73" s="196">
        <f>VLOOKUP(B73,Ind!$B$7:$L$560,10,0)</f>
        <v>21</v>
      </c>
      <c r="L73" s="196">
        <f>VLOOKUP(B73,Ind!$B$7:$L$560,11,0)</f>
        <v>2</v>
      </c>
      <c r="M73" s="196">
        <f>VLOOKUP(B73,Ind!$B$7:$T$560,12,0)</f>
        <v>751</v>
      </c>
      <c r="N73" s="196">
        <f>VLOOKUP(B73,Ind!$B$7:$T$560,13,0)</f>
        <v>7</v>
      </c>
      <c r="O73" s="196">
        <f>VLOOKUP(B73,Ind!$B$7:$T$560,14,0)</f>
        <v>1</v>
      </c>
      <c r="P73" s="196">
        <f>VLOOKUP(B73,Ind!$B$7:$T$560,15,0)</f>
        <v>1662</v>
      </c>
      <c r="Q73" s="196">
        <f>VLOOKUP(B73,Ind!$B$7:$T$560,16,0)</f>
        <v>14</v>
      </c>
      <c r="R73" s="196">
        <f>VLOOKUP(B73,Ind!$B$7:$T$560,17,0)</f>
        <v>1</v>
      </c>
    </row>
    <row r="74" spans="1:18" ht="12.75" customHeight="1">
      <c r="A74" s="57">
        <v>26</v>
      </c>
      <c r="B74" s="324">
        <v>114</v>
      </c>
      <c r="C74" s="195" t="str">
        <f>VLOOKUP(B74,Ind!$B$7:$L$560,2,0)</f>
        <v>Dubiel Zbigniew</v>
      </c>
      <c r="D74" s="350" t="str">
        <f>VLOOKUP(B74,Ind!$B$7:$L$560,3,0)</f>
        <v>NITRON Krupski Młyn</v>
      </c>
      <c r="E74" s="195" t="str">
        <f>VLOOKUP(B74,Ind!$B$7:$L$560,4,0)</f>
        <v>s</v>
      </c>
      <c r="F74" s="195">
        <f>VLOOKUP(B74,Ind!$B$7:$L$560,5,0)</f>
        <v>5</v>
      </c>
      <c r="G74" s="195">
        <f>VLOOKUP(B74,Ind!$B$7:$L$560,6,0)</f>
        <v>50</v>
      </c>
      <c r="H74" s="195">
        <f>VLOOKUP(B74,Ind!$B$7:$L$560,7,0)</f>
        <v>54</v>
      </c>
      <c r="I74" s="195">
        <f>VLOOKUP(B74,Ind!$B$7:$L$560,8,0)</f>
        <v>104</v>
      </c>
      <c r="J74" s="196">
        <f>VLOOKUP(B74,Ind!$B$7:$L$560,9,0)</f>
        <v>2387</v>
      </c>
      <c r="K74" s="196">
        <f>VLOOKUP(B74,Ind!$B$7:$L$560,10,0)</f>
        <v>21</v>
      </c>
      <c r="L74" s="196">
        <f>VLOOKUP(B74,Ind!$B$7:$L$560,11,0)</f>
        <v>2</v>
      </c>
      <c r="M74" s="196">
        <f>VLOOKUP(B74,Ind!$B$7:$T$560,12,0)</f>
        <v>1139</v>
      </c>
      <c r="N74" s="196">
        <f>VLOOKUP(B74,Ind!$B$7:$T$560,13,0)</f>
        <v>10</v>
      </c>
      <c r="O74" s="196">
        <f>VLOOKUP(B74,Ind!$B$7:$T$560,14,0)</f>
        <v>0</v>
      </c>
      <c r="P74" s="196">
        <f>VLOOKUP(B74,Ind!$B$7:$T$560,15,0)</f>
        <v>1248</v>
      </c>
      <c r="Q74" s="196">
        <f>VLOOKUP(B74,Ind!$B$7:$T$560,16,0)</f>
        <v>11</v>
      </c>
      <c r="R74" s="196">
        <f>VLOOKUP(B74,Ind!$B$7:$T$560,17,0)</f>
        <v>2</v>
      </c>
    </row>
    <row r="75" spans="1:18" ht="12.75" customHeight="1">
      <c r="A75" s="57">
        <v>27</v>
      </c>
      <c r="B75" s="324">
        <v>98</v>
      </c>
      <c r="C75" s="195" t="str">
        <f>VLOOKUP(B75,Ind!$B$7:$L$560,2,0)</f>
        <v>Siendzielorz Paweł</v>
      </c>
      <c r="D75" s="350" t="str">
        <f>VLOOKUP(B75,Ind!$B$7:$L$560,3,0)</f>
        <v>RAMSCH Chrzowice</v>
      </c>
      <c r="E75" s="195" t="str">
        <f>VLOOKUP(B75,Ind!$B$7:$L$560,4,0)</f>
        <v>s</v>
      </c>
      <c r="F75" s="195">
        <f>VLOOKUP(B75,Ind!$B$7:$L$560,5,0)</f>
        <v>5</v>
      </c>
      <c r="G75" s="195">
        <f>VLOOKUP(B75,Ind!$B$7:$L$560,6,0)</f>
        <v>47</v>
      </c>
      <c r="H75" s="195">
        <f>VLOOKUP(B75,Ind!$B$7:$L$560,7,0)</f>
        <v>54</v>
      </c>
      <c r="I75" s="195">
        <f>VLOOKUP(B75,Ind!$B$7:$L$560,8,0)</f>
        <v>101</v>
      </c>
      <c r="J75" s="196">
        <f>VLOOKUP(B75,Ind!$B$7:$L$560,9,0)</f>
        <v>2377</v>
      </c>
      <c r="K75" s="196">
        <f>VLOOKUP(B75,Ind!$B$7:$L$560,10,0)</f>
        <v>22</v>
      </c>
      <c r="L75" s="196">
        <f>VLOOKUP(B75,Ind!$B$7:$L$560,11,0)</f>
        <v>1</v>
      </c>
      <c r="M75" s="196">
        <f>VLOOKUP(B75,Ind!$B$7:$T$560,12,0)</f>
        <v>1461</v>
      </c>
      <c r="N75" s="196">
        <f>VLOOKUP(B75,Ind!$B$7:$T$560,13,0)</f>
        <v>15</v>
      </c>
      <c r="O75" s="196">
        <f>VLOOKUP(B75,Ind!$B$7:$T$560,14,0)</f>
        <v>1</v>
      </c>
      <c r="P75" s="196">
        <f>VLOOKUP(B75,Ind!$B$7:$T$560,15,0)</f>
        <v>916</v>
      </c>
      <c r="Q75" s="196">
        <f>VLOOKUP(B75,Ind!$B$7:$T$560,16,0)</f>
        <v>7</v>
      </c>
      <c r="R75" s="196">
        <f>VLOOKUP(B75,Ind!$B$7:$T$560,17,0)</f>
        <v>0</v>
      </c>
    </row>
    <row r="76" spans="1:18" ht="12.75" customHeight="1">
      <c r="A76" s="57">
        <v>28</v>
      </c>
      <c r="B76" s="324">
        <v>297</v>
      </c>
      <c r="C76" s="195" t="str">
        <f>VLOOKUP(B76,Ind!$B$7:$L$560,2,0)</f>
        <v>Staniewski Krzysztof</v>
      </c>
      <c r="D76" s="350" t="str">
        <f>VLOOKUP(B76,Ind!$B$7:$L$560,3,0)</f>
        <v>PIEKUŚ SUBLE Tychy</v>
      </c>
      <c r="E76" s="195" t="str">
        <f>VLOOKUP(B76,Ind!$B$7:$L$560,4,0)</f>
        <v>s</v>
      </c>
      <c r="F76" s="195">
        <f>VLOOKUP(B76,Ind!$B$7:$L$560,5,0)</f>
        <v>10</v>
      </c>
      <c r="G76" s="195">
        <f>VLOOKUP(B76,Ind!$B$7:$L$560,6,0)</f>
        <v>43</v>
      </c>
      <c r="H76" s="195">
        <f>VLOOKUP(B76,Ind!$B$7:$L$560,7,0)</f>
        <v>52</v>
      </c>
      <c r="I76" s="195">
        <f>VLOOKUP(B76,Ind!$B$7:$L$560,8,0)</f>
        <v>95</v>
      </c>
      <c r="J76" s="196">
        <f>VLOOKUP(B76,Ind!$B$7:$L$560,9,0)</f>
        <v>2337</v>
      </c>
      <c r="K76" s="196">
        <f>VLOOKUP(B76,Ind!$B$7:$L$560,10,0)</f>
        <v>17</v>
      </c>
      <c r="L76" s="196">
        <f>VLOOKUP(B76,Ind!$B$7:$L$560,11,0)</f>
        <v>1</v>
      </c>
      <c r="M76" s="196">
        <f>VLOOKUP(B76,Ind!$B$7:$T$560,12,0)</f>
        <v>1589</v>
      </c>
      <c r="N76" s="196">
        <f>VLOOKUP(B76,Ind!$B$7:$T$560,13,0)</f>
        <v>11</v>
      </c>
      <c r="O76" s="196">
        <f>VLOOKUP(B76,Ind!$B$7:$T$560,14,0)</f>
        <v>0</v>
      </c>
      <c r="P76" s="196">
        <f>VLOOKUP(B76,Ind!$B$7:$T$560,15,0)</f>
        <v>748</v>
      </c>
      <c r="Q76" s="196">
        <f>VLOOKUP(B76,Ind!$B$7:$T$560,16,0)</f>
        <v>6</v>
      </c>
      <c r="R76" s="196">
        <f>VLOOKUP(B76,Ind!$B$7:$T$560,17,0)</f>
        <v>1</v>
      </c>
    </row>
    <row r="77" spans="1:18" ht="12.75" customHeight="1">
      <c r="A77" s="57">
        <v>29</v>
      </c>
      <c r="B77" s="324">
        <v>139</v>
      </c>
      <c r="C77" s="195" t="str">
        <f>VLOOKUP(B77,Ind!$B$7:$L$560,2,0)</f>
        <v>Liebig Czesław</v>
      </c>
      <c r="D77" s="350" t="str">
        <f>VLOOKUP(B77,Ind!$B$7:$L$560,3,0)</f>
        <v>AMICUS KWK STASZIC Katowice</v>
      </c>
      <c r="E77" s="195" t="str">
        <f>VLOOKUP(B77,Ind!$B$7:$L$560,4,0)</f>
        <v>s</v>
      </c>
      <c r="F77" s="195">
        <f>VLOOKUP(B77,Ind!$B$7:$L$560,5,0)</f>
        <v>1</v>
      </c>
      <c r="G77" s="195">
        <f>VLOOKUP(B77,Ind!$B$7:$L$560,6,0)</f>
        <v>42</v>
      </c>
      <c r="H77" s="195">
        <f>VLOOKUP(B77,Ind!$B$7:$L$560,7,0)</f>
        <v>52</v>
      </c>
      <c r="I77" s="195">
        <f>VLOOKUP(B77,Ind!$B$7:$L$560,8,0)</f>
        <v>94</v>
      </c>
      <c r="J77" s="196">
        <f>VLOOKUP(B77,Ind!$B$7:$L$560,9,0)</f>
        <v>2333</v>
      </c>
      <c r="K77" s="196">
        <f>VLOOKUP(B77,Ind!$B$7:$L$560,10,0)</f>
        <v>21</v>
      </c>
      <c r="L77" s="196">
        <f>VLOOKUP(B77,Ind!$B$7:$L$560,11,0)</f>
        <v>2</v>
      </c>
      <c r="M77" s="196">
        <f>VLOOKUP(B77,Ind!$B$7:$T$560,12,0)</f>
        <v>1007</v>
      </c>
      <c r="N77" s="196">
        <f>VLOOKUP(B77,Ind!$B$7:$T$560,13,0)</f>
        <v>12</v>
      </c>
      <c r="O77" s="196">
        <f>VLOOKUP(B77,Ind!$B$7:$T$560,14,0)</f>
        <v>2</v>
      </c>
      <c r="P77" s="196">
        <f>VLOOKUP(B77,Ind!$B$7:$T$560,15,0)</f>
        <v>1326</v>
      </c>
      <c r="Q77" s="196">
        <f>VLOOKUP(B77,Ind!$B$7:$T$560,16,0)</f>
        <v>9</v>
      </c>
      <c r="R77" s="196">
        <f>VLOOKUP(B77,Ind!$B$7:$T$560,17,0)</f>
        <v>0</v>
      </c>
    </row>
    <row r="78" spans="1:18" ht="12.75" customHeight="1">
      <c r="A78" s="57">
        <v>30</v>
      </c>
      <c r="B78" s="324">
        <v>122</v>
      </c>
      <c r="C78" s="195" t="str">
        <f>VLOOKUP(B78,Ind!$B$7:$L$560,2,0)</f>
        <v>Kocot Andrzej</v>
      </c>
      <c r="D78" s="350" t="str">
        <f>VLOOKUP(B78,Ind!$B$7:$L$560,3,0)</f>
        <v>NITRON Krupski Młyn</v>
      </c>
      <c r="E78" s="195" t="str">
        <f>VLOOKUP(B78,Ind!$B$7:$L$560,4,0)</f>
        <v>s</v>
      </c>
      <c r="F78" s="195">
        <f>VLOOKUP(B78,Ind!$B$7:$L$560,5,0)</f>
        <v>5</v>
      </c>
      <c r="G78" s="195">
        <f>VLOOKUP(B78,Ind!$B$7:$L$560,6,0)</f>
        <v>40</v>
      </c>
      <c r="H78" s="195">
        <f>VLOOKUP(B78,Ind!$B$7:$L$560,7,0)</f>
        <v>52</v>
      </c>
      <c r="I78" s="195">
        <f>VLOOKUP(B78,Ind!$B$7:$L$560,8,0)</f>
        <v>92</v>
      </c>
      <c r="J78" s="196">
        <f>VLOOKUP(B78,Ind!$B$7:$L$560,9,0)</f>
        <v>2315</v>
      </c>
      <c r="K78" s="196">
        <f>VLOOKUP(B78,Ind!$B$7:$L$560,10,0)</f>
        <v>22</v>
      </c>
      <c r="L78" s="196">
        <f>VLOOKUP(B78,Ind!$B$7:$L$560,11,0)</f>
        <v>2</v>
      </c>
      <c r="M78" s="196">
        <f>VLOOKUP(B78,Ind!$B$7:$T$560,12,0)</f>
        <v>1213</v>
      </c>
      <c r="N78" s="196">
        <f>VLOOKUP(B78,Ind!$B$7:$T$560,13,0)</f>
        <v>12</v>
      </c>
      <c r="O78" s="196">
        <f>VLOOKUP(B78,Ind!$B$7:$T$560,14,0)</f>
        <v>1</v>
      </c>
      <c r="P78" s="196">
        <f>VLOOKUP(B78,Ind!$B$7:$T$560,15,0)</f>
        <v>1102</v>
      </c>
      <c r="Q78" s="196">
        <f>VLOOKUP(B78,Ind!$B$7:$T$560,16,0)</f>
        <v>10</v>
      </c>
      <c r="R78" s="196">
        <f>VLOOKUP(B78,Ind!$B$7:$T$560,17,0)</f>
        <v>1</v>
      </c>
    </row>
    <row r="79" spans="1:18" ht="12.75" customHeight="1">
      <c r="A79" s="57">
        <v>31</v>
      </c>
      <c r="B79" s="324">
        <v>289</v>
      </c>
      <c r="C79" s="195" t="str">
        <f>VLOOKUP(B79,Ind!$B$7:$L$560,2,0)</f>
        <v>Łapa Krystian</v>
      </c>
      <c r="D79" s="350" t="str">
        <f>VLOOKUP(B79,Ind!$B$7:$L$560,3,0)</f>
        <v>PIEKUŚ SUBLE Tychy</v>
      </c>
      <c r="E79" s="195" t="str">
        <f>VLOOKUP(B79,Ind!$B$7:$L$560,4,0)</f>
        <v>s</v>
      </c>
      <c r="F79" s="195">
        <f>VLOOKUP(B79,Ind!$B$7:$L$560,5,0)</f>
        <v>10</v>
      </c>
      <c r="G79" s="195">
        <f>VLOOKUP(B79,Ind!$B$7:$L$560,6,0)</f>
        <v>38</v>
      </c>
      <c r="H79" s="195">
        <f>VLOOKUP(B79,Ind!$B$7:$L$560,7,0)</f>
        <v>50</v>
      </c>
      <c r="I79" s="195">
        <f>VLOOKUP(B79,Ind!$B$7:$L$560,8,0)</f>
        <v>88</v>
      </c>
      <c r="J79" s="196">
        <f>VLOOKUP(B79,Ind!$B$7:$L$560,9,0)</f>
        <v>2295</v>
      </c>
      <c r="K79" s="196">
        <f>VLOOKUP(B79,Ind!$B$7:$L$560,10,0)</f>
        <v>25</v>
      </c>
      <c r="L79" s="196">
        <f>VLOOKUP(B79,Ind!$B$7:$L$560,11,0)</f>
        <v>5</v>
      </c>
      <c r="M79" s="196">
        <f>VLOOKUP(B79,Ind!$B$7:$T$560,12,0)</f>
        <v>623</v>
      </c>
      <c r="N79" s="196">
        <f>VLOOKUP(B79,Ind!$B$7:$T$560,13,0)</f>
        <v>9</v>
      </c>
      <c r="O79" s="196">
        <f>VLOOKUP(B79,Ind!$B$7:$T$560,14,0)</f>
        <v>4</v>
      </c>
      <c r="P79" s="196">
        <f>VLOOKUP(B79,Ind!$B$7:$T$560,15,0)</f>
        <v>1672</v>
      </c>
      <c r="Q79" s="196">
        <f>VLOOKUP(B79,Ind!$B$7:$T$560,16,0)</f>
        <v>16</v>
      </c>
      <c r="R79" s="196">
        <f>VLOOKUP(B79,Ind!$B$7:$T$560,17,0)</f>
        <v>1</v>
      </c>
    </row>
    <row r="80" spans="1:18" ht="12.75" customHeight="1">
      <c r="A80" s="57">
        <v>32</v>
      </c>
      <c r="B80" s="324">
        <v>256</v>
      </c>
      <c r="C80" s="195" t="str">
        <f>VLOOKUP(B80,Ind!$B$7:$L$560,2,0)</f>
        <v>Goc Jan</v>
      </c>
      <c r="D80" s="350" t="str">
        <f>VLOOKUP(B80,Ind!$B$7:$L$560,3,0)</f>
        <v>NADWIŚLAN Góra</v>
      </c>
      <c r="E80" s="195" t="str">
        <f>VLOOKUP(B80,Ind!$B$7:$L$560,4,0)</f>
        <v>s</v>
      </c>
      <c r="F80" s="195">
        <f>VLOOKUP(B80,Ind!$B$7:$L$560,5,0)</f>
        <v>2</v>
      </c>
      <c r="G80" s="195">
        <f>VLOOKUP(B80,Ind!$B$7:$L$560,6,0)</f>
        <v>34</v>
      </c>
      <c r="H80" s="195">
        <f>VLOOKUP(B80,Ind!$B$7:$L$560,7,0)</f>
        <v>50</v>
      </c>
      <c r="I80" s="195">
        <f>VLOOKUP(B80,Ind!$B$7:$L$560,8,0)</f>
        <v>84</v>
      </c>
      <c r="J80" s="196">
        <f>VLOOKUP(B80,Ind!$B$7:$L$560,9,0)</f>
        <v>2275</v>
      </c>
      <c r="K80" s="196">
        <f>VLOOKUP(B80,Ind!$B$7:$L$560,10,0)</f>
        <v>23</v>
      </c>
      <c r="L80" s="196">
        <f>VLOOKUP(B80,Ind!$B$7:$L$560,11,0)</f>
        <v>4</v>
      </c>
      <c r="M80" s="196">
        <f>VLOOKUP(B80,Ind!$B$7:$T$560,12,0)</f>
        <v>877</v>
      </c>
      <c r="N80" s="196">
        <f>VLOOKUP(B80,Ind!$B$7:$T$560,13,0)</f>
        <v>9</v>
      </c>
      <c r="O80" s="196">
        <f>VLOOKUP(B80,Ind!$B$7:$T$560,14,0)</f>
        <v>2</v>
      </c>
      <c r="P80" s="196">
        <f>VLOOKUP(B80,Ind!$B$7:$T$560,15,0)</f>
        <v>1398</v>
      </c>
      <c r="Q80" s="196">
        <f>VLOOKUP(B80,Ind!$B$7:$T$560,16,0)</f>
        <v>14</v>
      </c>
      <c r="R80" s="196">
        <f>VLOOKUP(B80,Ind!$B$7:$T$560,17,0)</f>
        <v>2</v>
      </c>
    </row>
    <row r="81" spans="1:18" ht="12.75" customHeight="1">
      <c r="A81" s="57">
        <v>33</v>
      </c>
      <c r="B81" s="324">
        <v>174</v>
      </c>
      <c r="C81" s="195" t="str">
        <f>VLOOKUP(B81,Ind!$B$7:$L$560,2,0)</f>
        <v>Stisz Marian</v>
      </c>
      <c r="D81" s="350" t="str">
        <f>VLOOKUP(B81,Ind!$B$7:$L$560,3,0)</f>
        <v>KSS MARCEL Radlin</v>
      </c>
      <c r="E81" s="195" t="str">
        <f>VLOOKUP(B81,Ind!$B$7:$L$560,4,0)</f>
        <v>s</v>
      </c>
      <c r="F81" s="195">
        <f>VLOOKUP(B81,Ind!$B$7:$L$560,5,0)</f>
        <v>7</v>
      </c>
      <c r="G81" s="195">
        <f>VLOOKUP(B81,Ind!$B$7:$L$560,6,0)</f>
        <v>32</v>
      </c>
      <c r="H81" s="195">
        <f>VLOOKUP(B81,Ind!$B$7:$L$560,7,0)</f>
        <v>50</v>
      </c>
      <c r="I81" s="195">
        <f>VLOOKUP(B81,Ind!$B$7:$L$560,8,0)</f>
        <v>82</v>
      </c>
      <c r="J81" s="196">
        <f>VLOOKUP(B81,Ind!$B$7:$L$560,9,0)</f>
        <v>2251</v>
      </c>
      <c r="K81" s="196">
        <f>VLOOKUP(B81,Ind!$B$7:$L$560,10,0)</f>
        <v>21</v>
      </c>
      <c r="L81" s="196">
        <f>VLOOKUP(B81,Ind!$B$7:$L$560,11,0)</f>
        <v>2</v>
      </c>
      <c r="M81" s="196">
        <f>VLOOKUP(B81,Ind!$B$7:$T$560,12,0)</f>
        <v>1094</v>
      </c>
      <c r="N81" s="196">
        <f>VLOOKUP(B81,Ind!$B$7:$T$560,13,0)</f>
        <v>11</v>
      </c>
      <c r="O81" s="196">
        <f>VLOOKUP(B81,Ind!$B$7:$T$560,14,0)</f>
        <v>1</v>
      </c>
      <c r="P81" s="196">
        <f>VLOOKUP(B81,Ind!$B$7:$T$560,15,0)</f>
        <v>1157</v>
      </c>
      <c r="Q81" s="196">
        <f>VLOOKUP(B81,Ind!$B$7:$T$560,16,0)</f>
        <v>10</v>
      </c>
      <c r="R81" s="196">
        <f>VLOOKUP(B81,Ind!$B$7:$T$560,17,0)</f>
        <v>1</v>
      </c>
    </row>
    <row r="82" spans="1:18" ht="12.75" customHeight="1">
      <c r="A82" s="57">
        <v>34</v>
      </c>
      <c r="B82" s="324">
        <v>306</v>
      </c>
      <c r="C82" s="195" t="str">
        <f>VLOOKUP(B82,Ind!$B$7:$L$560,2,0)</f>
        <v>Mandera Werner</v>
      </c>
      <c r="D82" s="350" t="str">
        <f>VLOOKUP(B82,Ind!$B$7:$L$560,3,0)</f>
        <v>KSS MARCEL Radlin</v>
      </c>
      <c r="E82" s="195" t="str">
        <f>VLOOKUP(B82,Ind!$B$7:$L$560,4,0)</f>
        <v>s</v>
      </c>
      <c r="F82" s="195">
        <f>VLOOKUP(B82,Ind!$B$7:$L$560,5,0)</f>
        <v>7</v>
      </c>
      <c r="G82" s="195">
        <f>VLOOKUP(B82,Ind!$B$7:$L$560,6,0)</f>
        <v>29</v>
      </c>
      <c r="H82" s="195">
        <f>VLOOKUP(B82,Ind!$B$7:$L$560,7,0)</f>
        <v>48</v>
      </c>
      <c r="I82" s="195">
        <f>VLOOKUP(B82,Ind!$B$7:$L$560,8,0)</f>
        <v>77</v>
      </c>
      <c r="J82" s="196">
        <f>VLOOKUP(B82,Ind!$B$7:$L$560,9,0)</f>
        <v>2242</v>
      </c>
      <c r="K82" s="196">
        <f>VLOOKUP(B82,Ind!$B$7:$L$560,10,0)</f>
        <v>20</v>
      </c>
      <c r="L82" s="196">
        <f>VLOOKUP(B82,Ind!$B$7:$L$560,11,0)</f>
        <v>2</v>
      </c>
      <c r="M82" s="196">
        <f>VLOOKUP(B82,Ind!$B$7:$T$560,12,0)</f>
        <v>1143</v>
      </c>
      <c r="N82" s="196">
        <f>VLOOKUP(B82,Ind!$B$7:$T$560,13,0)</f>
        <v>8</v>
      </c>
      <c r="O82" s="196">
        <f>VLOOKUP(B82,Ind!$B$7:$T$560,14,0)</f>
        <v>0</v>
      </c>
      <c r="P82" s="196">
        <f>VLOOKUP(B82,Ind!$B$7:$T$560,15,0)</f>
        <v>1099</v>
      </c>
      <c r="Q82" s="196">
        <f>VLOOKUP(B82,Ind!$B$7:$T$560,16,0)</f>
        <v>12</v>
      </c>
      <c r="R82" s="196">
        <f>VLOOKUP(B82,Ind!$B$7:$T$560,17,0)</f>
        <v>2</v>
      </c>
    </row>
    <row r="83" spans="1:18" ht="12.75" customHeight="1">
      <c r="A83" s="57">
        <v>35</v>
      </c>
      <c r="B83" s="324">
        <v>147</v>
      </c>
      <c r="C83" s="195" t="str">
        <f>VLOOKUP(B83,Ind!$B$7:$L$560,2,0)</f>
        <v>Markiewicz Leszek</v>
      </c>
      <c r="D83" s="350" t="str">
        <f>VLOOKUP(B83,Ind!$B$7:$L$560,3,0)</f>
        <v>OK ANDALUZJA Piekary Śl.</v>
      </c>
      <c r="E83" s="195" t="str">
        <f>VLOOKUP(B83,Ind!$B$7:$L$560,4,0)</f>
        <v>s</v>
      </c>
      <c r="F83" s="195">
        <f>VLOOKUP(B83,Ind!$B$7:$L$560,5,0)</f>
        <v>1</v>
      </c>
      <c r="G83" s="195">
        <f>VLOOKUP(B83,Ind!$B$7:$L$560,6,0)</f>
        <v>27</v>
      </c>
      <c r="H83" s="195">
        <f>VLOOKUP(B83,Ind!$B$7:$L$560,7,0)</f>
        <v>48</v>
      </c>
      <c r="I83" s="195">
        <f>VLOOKUP(B83,Ind!$B$7:$L$560,8,0)</f>
        <v>75</v>
      </c>
      <c r="J83" s="196">
        <f>VLOOKUP(B83,Ind!$B$7:$L$560,9,0)</f>
        <v>2205</v>
      </c>
      <c r="K83" s="196">
        <f>VLOOKUP(B83,Ind!$B$7:$L$560,10,0)</f>
        <v>21</v>
      </c>
      <c r="L83" s="196">
        <f>VLOOKUP(B83,Ind!$B$7:$L$560,11,0)</f>
        <v>2</v>
      </c>
      <c r="M83" s="196">
        <f>VLOOKUP(B83,Ind!$B$7:$T$560,12,0)</f>
        <v>1156</v>
      </c>
      <c r="N83" s="196">
        <f>VLOOKUP(B83,Ind!$B$7:$T$560,13,0)</f>
        <v>12</v>
      </c>
      <c r="O83" s="196">
        <f>VLOOKUP(B83,Ind!$B$7:$T$560,14,0)</f>
        <v>2</v>
      </c>
      <c r="P83" s="196">
        <f>VLOOKUP(B83,Ind!$B$7:$T$560,15,0)</f>
        <v>1049</v>
      </c>
      <c r="Q83" s="196">
        <f>VLOOKUP(B83,Ind!$B$7:$T$560,16,0)</f>
        <v>9</v>
      </c>
      <c r="R83" s="196">
        <f>VLOOKUP(B83,Ind!$B$7:$T$560,17,0)</f>
        <v>0</v>
      </c>
    </row>
    <row r="84" spans="1:18" ht="12.75" customHeight="1">
      <c r="A84" s="57">
        <v>36</v>
      </c>
      <c r="B84" s="324">
        <v>281</v>
      </c>
      <c r="C84" s="195" t="str">
        <f>VLOOKUP(B84,Ind!$B$7:$L$560,2,0)</f>
        <v>Krawczyk Jan</v>
      </c>
      <c r="D84" s="350" t="str">
        <f>VLOOKUP(B84,Ind!$B$7:$L$560,3,0)</f>
        <v>GTS PIEKUŚ Bojszowy</v>
      </c>
      <c r="E84" s="195" t="str">
        <f>VLOOKUP(B84,Ind!$B$7:$L$560,4,0)</f>
        <v>s</v>
      </c>
      <c r="F84" s="195">
        <f>VLOOKUP(B84,Ind!$B$7:$L$560,5,0)</f>
        <v>10</v>
      </c>
      <c r="G84" s="195">
        <f>VLOOKUP(B84,Ind!$B$7:$L$560,6,0)</f>
        <v>26</v>
      </c>
      <c r="H84" s="195">
        <f>VLOOKUP(B84,Ind!$B$7:$L$560,7,0)</f>
        <v>48</v>
      </c>
      <c r="I84" s="195">
        <f>VLOOKUP(B84,Ind!$B$7:$L$560,8,0)</f>
        <v>74</v>
      </c>
      <c r="J84" s="196">
        <f>VLOOKUP(B84,Ind!$B$7:$L$560,9,0)</f>
        <v>2204</v>
      </c>
      <c r="K84" s="196">
        <f>VLOOKUP(B84,Ind!$B$7:$L$560,10,0)</f>
        <v>18</v>
      </c>
      <c r="L84" s="196">
        <f>VLOOKUP(B84,Ind!$B$7:$L$560,11,0)</f>
        <v>0</v>
      </c>
      <c r="M84" s="196">
        <f>VLOOKUP(B84,Ind!$B$7:$T$560,12,0)</f>
        <v>1408</v>
      </c>
      <c r="N84" s="196">
        <f>VLOOKUP(B84,Ind!$B$7:$T$560,13,0)</f>
        <v>12</v>
      </c>
      <c r="O84" s="196">
        <f>VLOOKUP(B84,Ind!$B$7:$T$560,14,0)</f>
        <v>0</v>
      </c>
      <c r="P84" s="196">
        <f>VLOOKUP(B84,Ind!$B$7:$T$560,15,0)</f>
        <v>796</v>
      </c>
      <c r="Q84" s="196">
        <f>VLOOKUP(B84,Ind!$B$7:$T$560,16,0)</f>
        <v>6</v>
      </c>
      <c r="R84" s="196">
        <f>VLOOKUP(B84,Ind!$B$7:$T$560,17,0)</f>
        <v>0</v>
      </c>
    </row>
    <row r="85" spans="1:18" ht="12.75" customHeight="1">
      <c r="A85" s="57">
        <v>37</v>
      </c>
      <c r="B85" s="324">
        <v>245</v>
      </c>
      <c r="C85" s="195" t="str">
        <f>VLOOKUP(B85,Ind!$B$7:$L$560,2,0)</f>
        <v>Bartosik Wojciech</v>
      </c>
      <c r="D85" s="350" t="str">
        <f>VLOOKUP(B85,Ind!$B$7:$L$560,3,0)</f>
        <v>SILESIA Rybnik</v>
      </c>
      <c r="E85" s="195" t="str">
        <f>VLOOKUP(B85,Ind!$B$7:$L$560,4,0)</f>
        <v>s</v>
      </c>
      <c r="F85" s="195">
        <f>VLOOKUP(B85,Ind!$B$7:$L$560,5,0)</f>
        <v>3</v>
      </c>
      <c r="G85" s="195">
        <f>VLOOKUP(B85,Ind!$B$7:$L$560,6,0)</f>
        <v>25</v>
      </c>
      <c r="H85" s="195">
        <f>VLOOKUP(B85,Ind!$B$7:$L$560,7,0)</f>
        <v>46</v>
      </c>
      <c r="I85" s="195">
        <f>VLOOKUP(B85,Ind!$B$7:$L$560,8,0)</f>
        <v>71</v>
      </c>
      <c r="J85" s="196">
        <f>VLOOKUP(B85,Ind!$B$7:$L$560,9,0)</f>
        <v>2180</v>
      </c>
      <c r="K85" s="196">
        <f>VLOOKUP(B85,Ind!$B$7:$L$560,10,0)</f>
        <v>20</v>
      </c>
      <c r="L85" s="196">
        <f>VLOOKUP(B85,Ind!$B$7:$L$560,11,0)</f>
        <v>2</v>
      </c>
      <c r="M85" s="196">
        <f>VLOOKUP(B85,Ind!$B$7:$T$560,12,0)</f>
        <v>763</v>
      </c>
      <c r="N85" s="196">
        <f>VLOOKUP(B85,Ind!$B$7:$T$560,13,0)</f>
        <v>9</v>
      </c>
      <c r="O85" s="196">
        <f>VLOOKUP(B85,Ind!$B$7:$T$560,14,0)</f>
        <v>2</v>
      </c>
      <c r="P85" s="196">
        <f>VLOOKUP(B85,Ind!$B$7:$T$560,15,0)</f>
        <v>1417</v>
      </c>
      <c r="Q85" s="196">
        <f>VLOOKUP(B85,Ind!$B$7:$T$560,16,0)</f>
        <v>11</v>
      </c>
      <c r="R85" s="196">
        <f>VLOOKUP(B85,Ind!$B$7:$T$560,17,0)</f>
        <v>0</v>
      </c>
    </row>
    <row r="86" spans="1:18" ht="12.75" customHeight="1">
      <c r="A86" s="57">
        <v>38</v>
      </c>
      <c r="B86" s="324">
        <v>152</v>
      </c>
      <c r="C86" s="195" t="str">
        <f>VLOOKUP(B86,Ind!$B$7:$L$560,2,0)</f>
        <v>Sitko Leonardo</v>
      </c>
      <c r="D86" s="350" t="str">
        <f>VLOOKUP(B86,Ind!$B$7:$L$560,3,0)</f>
        <v>SOKÓŁ Wola</v>
      </c>
      <c r="E86" s="195" t="str">
        <f>VLOOKUP(B86,Ind!$B$7:$L$560,4,0)</f>
        <v>s</v>
      </c>
      <c r="F86" s="195">
        <f>VLOOKUP(B86,Ind!$B$7:$L$560,5,0)</f>
        <v>2</v>
      </c>
      <c r="G86" s="195">
        <f>VLOOKUP(B86,Ind!$B$7:$L$560,6,0)</f>
        <v>24</v>
      </c>
      <c r="H86" s="195">
        <f>VLOOKUP(B86,Ind!$B$7:$L$560,7,0)</f>
        <v>46</v>
      </c>
      <c r="I86" s="195">
        <f>VLOOKUP(B86,Ind!$B$7:$L$560,8,0)</f>
        <v>70</v>
      </c>
      <c r="J86" s="196">
        <f>VLOOKUP(B86,Ind!$B$7:$L$560,9,0)</f>
        <v>2178</v>
      </c>
      <c r="K86" s="196">
        <f>VLOOKUP(B86,Ind!$B$7:$L$560,10,0)</f>
        <v>21</v>
      </c>
      <c r="L86" s="196">
        <f>VLOOKUP(B86,Ind!$B$7:$L$560,11,0)</f>
        <v>3</v>
      </c>
      <c r="M86" s="196">
        <f>VLOOKUP(B86,Ind!$B$7:$T$560,12,0)</f>
        <v>1336</v>
      </c>
      <c r="N86" s="196">
        <f>VLOOKUP(B86,Ind!$B$7:$T$560,13,0)</f>
        <v>12</v>
      </c>
      <c r="O86" s="196">
        <f>VLOOKUP(B86,Ind!$B$7:$T$560,14,0)</f>
        <v>2</v>
      </c>
      <c r="P86" s="196">
        <f>VLOOKUP(B86,Ind!$B$7:$T$560,15,0)</f>
        <v>842</v>
      </c>
      <c r="Q86" s="196">
        <f>VLOOKUP(B86,Ind!$B$7:$T$560,16,0)</f>
        <v>9</v>
      </c>
      <c r="R86" s="196">
        <f>VLOOKUP(B86,Ind!$B$7:$T$560,17,0)</f>
        <v>1</v>
      </c>
    </row>
    <row r="87" spans="1:18" ht="12.75" customHeight="1">
      <c r="A87" s="57">
        <v>39</v>
      </c>
      <c r="B87" s="324">
        <v>183</v>
      </c>
      <c r="C87" s="195" t="str">
        <f>VLOOKUP(B87,Ind!$B$7:$L$560,2,0)</f>
        <v>Piela Henryk</v>
      </c>
      <c r="D87" s="350" t="str">
        <f>VLOOKUP(B87,Ind!$B$7:$L$560,3,0)</f>
        <v>KS CHSM Chorzów</v>
      </c>
      <c r="E87" s="195" t="str">
        <f>VLOOKUP(B87,Ind!$B$7:$L$560,4,0)</f>
        <v>s</v>
      </c>
      <c r="F87" s="195">
        <f>VLOOKUP(B87,Ind!$B$7:$L$560,5,0)</f>
        <v>1</v>
      </c>
      <c r="G87" s="195">
        <f>VLOOKUP(B87,Ind!$B$7:$L$560,6,0)</f>
        <v>21</v>
      </c>
      <c r="H87" s="195">
        <f>VLOOKUP(B87,Ind!$B$7:$L$560,7,0)</f>
        <v>46</v>
      </c>
      <c r="I87" s="195">
        <f>VLOOKUP(B87,Ind!$B$7:$L$560,8,0)</f>
        <v>67</v>
      </c>
      <c r="J87" s="196">
        <f>VLOOKUP(B87,Ind!$B$7:$L$560,9,0)</f>
        <v>2155</v>
      </c>
      <c r="K87" s="196">
        <f>VLOOKUP(B87,Ind!$B$7:$L$560,10,0)</f>
        <v>24</v>
      </c>
      <c r="L87" s="196">
        <f>VLOOKUP(B87,Ind!$B$7:$L$560,11,0)</f>
        <v>4</v>
      </c>
      <c r="M87" s="196">
        <f>VLOOKUP(B87,Ind!$B$7:$T$560,12,0)</f>
        <v>1534</v>
      </c>
      <c r="N87" s="196">
        <f>VLOOKUP(B87,Ind!$B$7:$T$560,13,0)</f>
        <v>16</v>
      </c>
      <c r="O87" s="196">
        <f>VLOOKUP(B87,Ind!$B$7:$T$560,14,0)</f>
        <v>1</v>
      </c>
      <c r="P87" s="196">
        <f>VLOOKUP(B87,Ind!$B$7:$T$560,15,0)</f>
        <v>621</v>
      </c>
      <c r="Q87" s="196">
        <f>VLOOKUP(B87,Ind!$B$7:$T$560,16,0)</f>
        <v>8</v>
      </c>
      <c r="R87" s="196">
        <f>VLOOKUP(B87,Ind!$B$7:$T$560,17,0)</f>
        <v>3</v>
      </c>
    </row>
    <row r="88" spans="1:18" ht="12.75" customHeight="1">
      <c r="A88" s="57">
        <v>40</v>
      </c>
      <c r="B88" s="324">
        <v>26</v>
      </c>
      <c r="C88" s="195" t="str">
        <f>VLOOKUP(B88,Ind!$B$7:$L$560,2,0)</f>
        <v>Glied Joachim</v>
      </c>
      <c r="D88" s="350" t="str">
        <f>VLOOKUP(B88,Ind!$B$7:$L$560,3,0)</f>
        <v>VICTORIA TRANZYT Chróścice</v>
      </c>
      <c r="E88" s="195" t="str">
        <f>VLOOKUP(B88,Ind!$B$7:$L$560,4,0)</f>
        <v>s</v>
      </c>
      <c r="F88" s="195">
        <f>VLOOKUP(B88,Ind!$B$7:$L$560,5,0)</f>
        <v>5</v>
      </c>
      <c r="G88" s="195">
        <f>VLOOKUP(B88,Ind!$B$7:$L$560,6,0)</f>
        <v>20</v>
      </c>
      <c r="H88" s="195">
        <f>VLOOKUP(B88,Ind!$B$7:$L$560,7,0)</f>
        <v>46</v>
      </c>
      <c r="I88" s="195">
        <f>VLOOKUP(B88,Ind!$B$7:$L$560,8,0)</f>
        <v>66</v>
      </c>
      <c r="J88" s="196">
        <f>VLOOKUP(B88,Ind!$B$7:$L$560,9,0)</f>
        <v>2153</v>
      </c>
      <c r="K88" s="196">
        <f>VLOOKUP(B88,Ind!$B$7:$L$560,10,0)</f>
        <v>19</v>
      </c>
      <c r="L88" s="196">
        <f>VLOOKUP(B88,Ind!$B$7:$L$560,11,0)</f>
        <v>1</v>
      </c>
      <c r="M88" s="196">
        <f>VLOOKUP(B88,Ind!$B$7:$T$560,12,0)</f>
        <v>679</v>
      </c>
      <c r="N88" s="196">
        <f>VLOOKUP(B88,Ind!$B$7:$T$560,13,0)</f>
        <v>5</v>
      </c>
      <c r="O88" s="196">
        <f>VLOOKUP(B88,Ind!$B$7:$T$560,14,0)</f>
        <v>1</v>
      </c>
      <c r="P88" s="196">
        <f>VLOOKUP(B88,Ind!$B$7:$T$560,15,0)</f>
        <v>1474</v>
      </c>
      <c r="Q88" s="196">
        <f>VLOOKUP(B88,Ind!$B$7:$T$560,16,0)</f>
        <v>14</v>
      </c>
      <c r="R88" s="196">
        <f>VLOOKUP(B88,Ind!$B$7:$T$560,17,0)</f>
        <v>0</v>
      </c>
    </row>
    <row r="89" spans="1:18" ht="12.75" customHeight="1">
      <c r="A89" s="57">
        <v>41</v>
      </c>
      <c r="B89" s="324">
        <v>191</v>
      </c>
      <c r="C89" s="195" t="str">
        <f>VLOOKUP(B89,Ind!$B$7:$L$560,2,0)</f>
        <v>Pietrzyk Franciszek</v>
      </c>
      <c r="D89" s="350" t="str">
        <f>VLOOKUP(B89,Ind!$B$7:$L$560,3,0)</f>
        <v>06 KLEOFAS Katowice</v>
      </c>
      <c r="E89" s="195" t="str">
        <f>VLOOKUP(B89,Ind!$B$7:$L$560,4,0)</f>
        <v>s</v>
      </c>
      <c r="F89" s="195">
        <f>VLOOKUP(B89,Ind!$B$7:$L$560,5,0)</f>
        <v>1</v>
      </c>
      <c r="G89" s="195">
        <f>VLOOKUP(B89,Ind!$B$7:$L$560,6,0)</f>
        <v>18</v>
      </c>
      <c r="H89" s="195">
        <f>VLOOKUP(B89,Ind!$B$7:$L$560,7,0)</f>
        <v>44</v>
      </c>
      <c r="I89" s="195">
        <f>VLOOKUP(B89,Ind!$B$7:$L$560,8,0)</f>
        <v>62</v>
      </c>
      <c r="J89" s="196">
        <f>VLOOKUP(B89,Ind!$B$7:$L$560,9,0)</f>
        <v>2148</v>
      </c>
      <c r="K89" s="196">
        <f>VLOOKUP(B89,Ind!$B$7:$L$560,10,0)</f>
        <v>21</v>
      </c>
      <c r="L89" s="196">
        <f>VLOOKUP(B89,Ind!$B$7:$L$560,11,0)</f>
        <v>3</v>
      </c>
      <c r="M89" s="196">
        <f>VLOOKUP(B89,Ind!$B$7:$T$560,12,0)</f>
        <v>776</v>
      </c>
      <c r="N89" s="196">
        <f>VLOOKUP(B89,Ind!$B$7:$T$560,13,0)</f>
        <v>9</v>
      </c>
      <c r="O89" s="196">
        <f>VLOOKUP(B89,Ind!$B$7:$T$560,14,0)</f>
        <v>2</v>
      </c>
      <c r="P89" s="196">
        <f>VLOOKUP(B89,Ind!$B$7:$T$560,15,0)</f>
        <v>1372</v>
      </c>
      <c r="Q89" s="196">
        <f>VLOOKUP(B89,Ind!$B$7:$T$560,16,0)</f>
        <v>12</v>
      </c>
      <c r="R89" s="196">
        <f>VLOOKUP(B89,Ind!$B$7:$T$560,17,0)</f>
        <v>1</v>
      </c>
    </row>
    <row r="90" spans="1:18" ht="12.75" customHeight="1">
      <c r="A90" s="57">
        <v>42</v>
      </c>
      <c r="B90" s="324">
        <v>97</v>
      </c>
      <c r="C90" s="195" t="str">
        <f>VLOOKUP(B90,Ind!$B$7:$L$560,2,0)</f>
        <v>Młoczek Jan</v>
      </c>
      <c r="D90" s="350" t="str">
        <f>VLOOKUP(B90,Ind!$B$7:$L$560,3,0)</f>
        <v>ISKRA Rybnik</v>
      </c>
      <c r="E90" s="195" t="str">
        <f>VLOOKUP(B90,Ind!$B$7:$L$560,4,0)</f>
        <v>s</v>
      </c>
      <c r="F90" s="195">
        <f>VLOOKUP(B90,Ind!$B$7:$L$560,5,0)</f>
        <v>3</v>
      </c>
      <c r="G90" s="195">
        <f>VLOOKUP(B90,Ind!$B$7:$L$560,6,0)</f>
        <v>14</v>
      </c>
      <c r="H90" s="195">
        <f>VLOOKUP(B90,Ind!$B$7:$L$560,7,0)</f>
        <v>44</v>
      </c>
      <c r="I90" s="195">
        <f>VLOOKUP(B90,Ind!$B$7:$L$560,8,0)</f>
        <v>58</v>
      </c>
      <c r="J90" s="196">
        <f>VLOOKUP(B90,Ind!$B$7:$L$560,9,0)</f>
        <v>2134</v>
      </c>
      <c r="K90" s="196">
        <f>VLOOKUP(B90,Ind!$B$7:$L$560,10,0)</f>
        <v>19</v>
      </c>
      <c r="L90" s="196">
        <f>VLOOKUP(B90,Ind!$B$7:$L$560,11,0)</f>
        <v>0</v>
      </c>
      <c r="M90" s="196">
        <f>VLOOKUP(B90,Ind!$B$7:$T$560,12,0)</f>
        <v>830</v>
      </c>
      <c r="N90" s="196">
        <f>VLOOKUP(B90,Ind!$B$7:$T$560,13,0)</f>
        <v>7</v>
      </c>
      <c r="O90" s="196">
        <f>VLOOKUP(B90,Ind!$B$7:$T$560,14,0)</f>
        <v>0</v>
      </c>
      <c r="P90" s="196">
        <f>VLOOKUP(B90,Ind!$B$7:$T$560,15,0)</f>
        <v>1304</v>
      </c>
      <c r="Q90" s="196">
        <f>VLOOKUP(B90,Ind!$B$7:$T$560,16,0)</f>
        <v>12</v>
      </c>
      <c r="R90" s="196">
        <f>VLOOKUP(B90,Ind!$B$7:$T$560,17,0)</f>
        <v>0</v>
      </c>
    </row>
    <row r="91" spans="1:18" ht="12.75" customHeight="1">
      <c r="A91" s="57">
        <v>43</v>
      </c>
      <c r="B91" s="324">
        <v>210</v>
      </c>
      <c r="C91" s="195" t="str">
        <f>VLOOKUP(B91,Ind!$B$7:$L$560,2,0)</f>
        <v>Daniluk Kazimierz</v>
      </c>
      <c r="D91" s="350" t="str">
        <f>VLOOKUP(B91,Ind!$B$7:$L$560,3,0)</f>
        <v>GKS DĄB Gaszowice</v>
      </c>
      <c r="E91" s="195" t="str">
        <f>VLOOKUP(B91,Ind!$B$7:$L$560,4,0)</f>
        <v>s</v>
      </c>
      <c r="F91" s="195">
        <f>VLOOKUP(B91,Ind!$B$7:$L$560,5,0)</f>
        <v>7</v>
      </c>
      <c r="G91" s="195">
        <f>VLOOKUP(B91,Ind!$B$7:$L$560,6,0)</f>
        <v>10</v>
      </c>
      <c r="H91" s="195">
        <f>VLOOKUP(B91,Ind!$B$7:$L$560,7,0)</f>
        <v>42</v>
      </c>
      <c r="I91" s="195">
        <f>VLOOKUP(B91,Ind!$B$7:$L$560,8,0)</f>
        <v>52</v>
      </c>
      <c r="J91" s="196">
        <f>VLOOKUP(B91,Ind!$B$7:$L$560,9,0)</f>
        <v>2096</v>
      </c>
      <c r="K91" s="196">
        <f>VLOOKUP(B91,Ind!$B$7:$L$560,10,0)</f>
        <v>21</v>
      </c>
      <c r="L91" s="196">
        <f>VLOOKUP(B91,Ind!$B$7:$L$560,11,0)</f>
        <v>4</v>
      </c>
      <c r="M91" s="196">
        <f>VLOOKUP(B91,Ind!$B$7:$T$560,12,0)</f>
        <v>904</v>
      </c>
      <c r="N91" s="196">
        <f>VLOOKUP(B91,Ind!$B$7:$T$560,13,0)</f>
        <v>9</v>
      </c>
      <c r="O91" s="196">
        <f>VLOOKUP(B91,Ind!$B$7:$T$560,14,0)</f>
        <v>2</v>
      </c>
      <c r="P91" s="196">
        <f>VLOOKUP(B91,Ind!$B$7:$T$560,15,0)</f>
        <v>1192</v>
      </c>
      <c r="Q91" s="196">
        <f>VLOOKUP(B91,Ind!$B$7:$T$560,16,0)</f>
        <v>12</v>
      </c>
      <c r="R91" s="196">
        <f>VLOOKUP(B91,Ind!$B$7:$T$560,17,0)</f>
        <v>2</v>
      </c>
    </row>
    <row r="92" spans="1:18" ht="12.75" customHeight="1">
      <c r="A92" s="57">
        <v>44</v>
      </c>
      <c r="B92" s="324">
        <v>124</v>
      </c>
      <c r="C92" s="195" t="str">
        <f>VLOOKUP(B92,Ind!$B$7:$L$560,2,0)</f>
        <v>Leszczyński Kazimierz</v>
      </c>
      <c r="D92" s="350" t="str">
        <f>VLOOKUP(B92,Ind!$B$7:$L$560,3,0)</f>
        <v>SZOMBIERKI Bytom</v>
      </c>
      <c r="E92" s="195" t="str">
        <f>VLOOKUP(B92,Ind!$B$7:$L$560,4,0)</f>
        <v>s</v>
      </c>
      <c r="F92" s="195">
        <f>VLOOKUP(B92,Ind!$B$7:$L$560,5,0)</f>
        <v>4</v>
      </c>
      <c r="G92" s="195">
        <f>VLOOKUP(B92,Ind!$B$7:$L$560,6,0)</f>
        <v>6</v>
      </c>
      <c r="H92" s="195">
        <f>VLOOKUP(B92,Ind!$B$7:$L$560,7,0)</f>
        <v>42</v>
      </c>
      <c r="I92" s="195">
        <f>VLOOKUP(B92,Ind!$B$7:$L$560,8,0)</f>
        <v>48</v>
      </c>
      <c r="J92" s="196">
        <f>VLOOKUP(B92,Ind!$B$7:$L$560,9,0)</f>
        <v>2080</v>
      </c>
      <c r="K92" s="196">
        <f>VLOOKUP(B92,Ind!$B$7:$L$560,10,0)</f>
        <v>19</v>
      </c>
      <c r="L92" s="196">
        <f>VLOOKUP(B92,Ind!$B$7:$L$560,11,0)</f>
        <v>1</v>
      </c>
      <c r="M92" s="196">
        <f>VLOOKUP(B92,Ind!$B$7:$T$560,12,0)</f>
        <v>833</v>
      </c>
      <c r="N92" s="196">
        <f>VLOOKUP(B92,Ind!$B$7:$T$560,13,0)</f>
        <v>9</v>
      </c>
      <c r="O92" s="196">
        <f>VLOOKUP(B92,Ind!$B$7:$T$560,14,0)</f>
        <v>1</v>
      </c>
      <c r="P92" s="196">
        <f>VLOOKUP(B92,Ind!$B$7:$T$560,15,0)</f>
        <v>1247</v>
      </c>
      <c r="Q92" s="196">
        <f>VLOOKUP(B92,Ind!$B$7:$T$560,16,0)</f>
        <v>10</v>
      </c>
      <c r="R92" s="196">
        <f>VLOOKUP(B92,Ind!$B$7:$T$560,17,0)</f>
        <v>0</v>
      </c>
    </row>
    <row r="93" spans="1:18" ht="12.75" customHeight="1">
      <c r="A93" s="57">
        <v>45</v>
      </c>
      <c r="B93" s="324">
        <v>155</v>
      </c>
      <c r="C93" s="195" t="str">
        <f>VLOOKUP(B93,Ind!$B$7:$L$560,2,0)</f>
        <v>Michalak Marek</v>
      </c>
      <c r="D93" s="350" t="str">
        <f>VLOOKUP(B93,Ind!$B$7:$L$560,3,0)</f>
        <v>CHEMIK Siemianowice Śl.</v>
      </c>
      <c r="E93" s="195" t="str">
        <f>VLOOKUP(B93,Ind!$B$7:$L$560,4,0)</f>
        <v>s</v>
      </c>
      <c r="F93" s="195">
        <f>VLOOKUP(B93,Ind!$B$7:$L$560,5,0)</f>
        <v>1</v>
      </c>
      <c r="G93" s="195">
        <f>VLOOKUP(B93,Ind!$B$7:$L$560,6,0)</f>
        <v>5</v>
      </c>
      <c r="H93" s="195">
        <f>VLOOKUP(B93,Ind!$B$7:$L$560,7,0)</f>
        <v>42</v>
      </c>
      <c r="I93" s="195">
        <f>VLOOKUP(B93,Ind!$B$7:$L$560,8,0)</f>
        <v>47</v>
      </c>
      <c r="J93" s="196">
        <f>VLOOKUP(B93,Ind!$B$7:$L$560,9,0)</f>
        <v>2074</v>
      </c>
      <c r="K93" s="196">
        <f>VLOOKUP(B93,Ind!$B$7:$L$560,10,0)</f>
        <v>24</v>
      </c>
      <c r="L93" s="196">
        <f>VLOOKUP(B93,Ind!$B$7:$L$560,11,0)</f>
        <v>3</v>
      </c>
      <c r="M93" s="196">
        <f>VLOOKUP(B93,Ind!$B$7:$T$560,12,0)</f>
        <v>885</v>
      </c>
      <c r="N93" s="196">
        <f>VLOOKUP(B93,Ind!$B$7:$T$560,13,0)</f>
        <v>10</v>
      </c>
      <c r="O93" s="196">
        <f>VLOOKUP(B93,Ind!$B$7:$T$560,14,0)</f>
        <v>2</v>
      </c>
      <c r="P93" s="196">
        <f>VLOOKUP(B93,Ind!$B$7:$T$560,15,0)</f>
        <v>1189</v>
      </c>
      <c r="Q93" s="196">
        <f>VLOOKUP(B93,Ind!$B$7:$T$560,16,0)</f>
        <v>14</v>
      </c>
      <c r="R93" s="196">
        <f>VLOOKUP(B93,Ind!$B$7:$T$560,17,0)</f>
        <v>1</v>
      </c>
    </row>
    <row r="94" spans="1:18" ht="12.75" customHeight="1">
      <c r="A94" s="57">
        <v>46</v>
      </c>
      <c r="B94" s="324">
        <v>48</v>
      </c>
      <c r="C94" s="195" t="str">
        <f>VLOOKUP(B94,Ind!$B$7:$L$560,2,0)</f>
        <v>Wąsik Marian</v>
      </c>
      <c r="D94" s="350" t="str">
        <f>VLOOKUP(B94,Ind!$B$7:$L$560,3,0)</f>
        <v>POKÓJ Ruda Śl.</v>
      </c>
      <c r="E94" s="195" t="str">
        <f>VLOOKUP(B94,Ind!$B$7:$L$560,4,0)</f>
        <v>s</v>
      </c>
      <c r="F94" s="195">
        <f>VLOOKUP(B94,Ind!$B$7:$L$560,5,0)</f>
        <v>4</v>
      </c>
      <c r="G94" s="195">
        <f>VLOOKUP(B94,Ind!$B$7:$L$560,6,0)</f>
        <v>3</v>
      </c>
      <c r="H94" s="195">
        <f>VLOOKUP(B94,Ind!$B$7:$L$560,7,0)</f>
        <v>42</v>
      </c>
      <c r="I94" s="195">
        <f>VLOOKUP(B94,Ind!$B$7:$L$560,8,0)</f>
        <v>45</v>
      </c>
      <c r="J94" s="196">
        <f>VLOOKUP(B94,Ind!$B$7:$L$560,9,0)</f>
        <v>2065</v>
      </c>
      <c r="K94" s="196">
        <f>VLOOKUP(B94,Ind!$B$7:$L$560,10,0)</f>
        <v>24</v>
      </c>
      <c r="L94" s="196">
        <f>VLOOKUP(B94,Ind!$B$7:$L$560,11,0)</f>
        <v>6</v>
      </c>
      <c r="M94" s="196">
        <f>VLOOKUP(B94,Ind!$B$7:$T$560,12,0)</f>
        <v>931</v>
      </c>
      <c r="N94" s="196">
        <f>VLOOKUP(B94,Ind!$B$7:$T$560,13,0)</f>
        <v>10</v>
      </c>
      <c r="O94" s="196">
        <f>VLOOKUP(B94,Ind!$B$7:$T$560,14,0)</f>
        <v>3</v>
      </c>
      <c r="P94" s="196">
        <f>VLOOKUP(B94,Ind!$B$7:$T$560,15,0)</f>
        <v>1134</v>
      </c>
      <c r="Q94" s="196">
        <f>VLOOKUP(B94,Ind!$B$7:$T$560,16,0)</f>
        <v>14</v>
      </c>
      <c r="R94" s="196">
        <f>VLOOKUP(B94,Ind!$B$7:$T$560,17,0)</f>
        <v>3</v>
      </c>
    </row>
    <row r="95" spans="1:18" ht="12.75" customHeight="1">
      <c r="A95" s="57">
        <v>47</v>
      </c>
      <c r="B95" s="324">
        <v>154</v>
      </c>
      <c r="C95" s="195" t="str">
        <f>VLOOKUP(B95,Ind!$B$7:$L$560,2,0)</f>
        <v>Morawiec Jacek</v>
      </c>
      <c r="D95" s="350" t="str">
        <f>VLOOKUP(B95,Ind!$B$7:$L$560,3,0)</f>
        <v>Klub Skata Zajazd Krapkowice</v>
      </c>
      <c r="E95" s="195" t="str">
        <f>VLOOKUP(B95,Ind!$B$7:$L$560,4,0)</f>
        <v>s</v>
      </c>
      <c r="F95" s="195">
        <f>VLOOKUP(B95,Ind!$B$7:$L$560,5,0)</f>
        <v>5</v>
      </c>
      <c r="G95" s="195">
        <f>VLOOKUP(B95,Ind!$B$7:$L$560,6,0)</f>
        <v>2</v>
      </c>
      <c r="H95" s="195">
        <f>VLOOKUP(B95,Ind!$B$7:$L$560,7,0)</f>
        <v>42</v>
      </c>
      <c r="I95" s="195">
        <f>VLOOKUP(B95,Ind!$B$7:$L$560,8,0)</f>
        <v>44</v>
      </c>
      <c r="J95" s="196">
        <f>VLOOKUP(B95,Ind!$B$7:$L$560,9,0)</f>
        <v>2060</v>
      </c>
      <c r="K95" s="196">
        <f>VLOOKUP(B95,Ind!$B$7:$L$560,10,0)</f>
        <v>18</v>
      </c>
      <c r="L95" s="196">
        <f>VLOOKUP(B95,Ind!$B$7:$L$560,11,0)</f>
        <v>1</v>
      </c>
      <c r="M95" s="196">
        <f>VLOOKUP(B95,Ind!$B$7:$T$560,12,0)</f>
        <v>1409</v>
      </c>
      <c r="N95" s="196">
        <f>VLOOKUP(B95,Ind!$B$7:$T$560,13,0)</f>
        <v>12</v>
      </c>
      <c r="O95" s="196">
        <f>VLOOKUP(B95,Ind!$B$7:$T$560,14,0)</f>
        <v>0</v>
      </c>
      <c r="P95" s="196">
        <f>VLOOKUP(B95,Ind!$B$7:$T$560,15,0)</f>
        <v>651</v>
      </c>
      <c r="Q95" s="196">
        <f>VLOOKUP(B95,Ind!$B$7:$T$560,16,0)</f>
        <v>6</v>
      </c>
      <c r="R95" s="196">
        <f>VLOOKUP(B95,Ind!$B$7:$T$560,17,0)</f>
        <v>1</v>
      </c>
    </row>
    <row r="96" spans="1:18" ht="12.75" customHeight="1">
      <c r="A96" s="57">
        <v>48</v>
      </c>
      <c r="B96" s="324">
        <v>67</v>
      </c>
      <c r="C96" s="195" t="str">
        <f>VLOOKUP(B96,Ind!$B$7:$L$560,2,0)</f>
        <v>Golec Jan</v>
      </c>
      <c r="D96" s="350" t="str">
        <f>VLOOKUP(B96,Ind!$B$7:$L$560,3,0)</f>
        <v>MDK Zawodzie</v>
      </c>
      <c r="E96" s="195" t="str">
        <f>VLOOKUP(B96,Ind!$B$7:$L$560,4,0)</f>
        <v>s</v>
      </c>
      <c r="F96" s="195">
        <f>VLOOKUP(B96,Ind!$B$7:$L$560,5,0)</f>
        <v>1</v>
      </c>
      <c r="G96" s="195">
        <f>VLOOKUP(B96,Ind!$B$7:$L$560,6,0)</f>
        <v>1</v>
      </c>
      <c r="H96" s="195">
        <f>VLOOKUP(B96,Ind!$B$7:$L$560,7,0)</f>
        <v>42</v>
      </c>
      <c r="I96" s="195">
        <f>VLOOKUP(B96,Ind!$B$7:$L$560,8,0)</f>
        <v>43</v>
      </c>
      <c r="J96" s="196">
        <f>VLOOKUP(B96,Ind!$B$7:$L$560,9,0)</f>
        <v>2056</v>
      </c>
      <c r="K96" s="196">
        <f>VLOOKUP(B96,Ind!$B$7:$L$560,10,0)</f>
        <v>26</v>
      </c>
      <c r="L96" s="196">
        <f>VLOOKUP(B96,Ind!$B$7:$L$560,11,0)</f>
        <v>5</v>
      </c>
      <c r="M96" s="196">
        <f>VLOOKUP(B96,Ind!$B$7:$T$560,12,0)</f>
        <v>1045</v>
      </c>
      <c r="N96" s="196">
        <f>VLOOKUP(B96,Ind!$B$7:$T$560,13,0)</f>
        <v>15</v>
      </c>
      <c r="O96" s="196">
        <f>VLOOKUP(B96,Ind!$B$7:$T$560,14,0)</f>
        <v>4</v>
      </c>
      <c r="P96" s="196">
        <f>VLOOKUP(B96,Ind!$B$7:$T$560,15,0)</f>
        <v>1011</v>
      </c>
      <c r="Q96" s="196">
        <f>VLOOKUP(B96,Ind!$B$7:$T$560,16,0)</f>
        <v>11</v>
      </c>
      <c r="R96" s="196">
        <f>VLOOKUP(B96,Ind!$B$7:$T$560,17,0)</f>
        <v>1</v>
      </c>
    </row>
    <row r="97" spans="1:18" ht="12.75" customHeight="1">
      <c r="A97" s="57">
        <v>49</v>
      </c>
      <c r="B97" s="324">
        <v>169</v>
      </c>
      <c r="C97" s="195" t="str">
        <f>VLOOKUP(B97,Ind!$B$7:$L$560,2,0)</f>
        <v>Grzyb Józef</v>
      </c>
      <c r="D97" s="350" t="str">
        <f>VLOOKUP(B97,Ind!$B$7:$L$560,3,0)</f>
        <v>ISKRA Rybnik</v>
      </c>
      <c r="E97" s="195" t="str">
        <f>VLOOKUP(B97,Ind!$B$7:$L$560,4,0)</f>
        <v>s</v>
      </c>
      <c r="F97" s="195">
        <f>VLOOKUP(B97,Ind!$B$7:$L$560,5,0)</f>
        <v>3</v>
      </c>
      <c r="G97" s="195">
        <f>VLOOKUP(B97,Ind!$B$7:$L$560,6,0)</f>
        <v>0</v>
      </c>
      <c r="H97" s="195">
        <f>VLOOKUP(B97,Ind!$B$7:$L$560,7,0)</f>
        <v>40</v>
      </c>
      <c r="I97" s="195">
        <f>VLOOKUP(B97,Ind!$B$7:$L$560,8,0)</f>
        <v>40</v>
      </c>
      <c r="J97" s="196">
        <f>VLOOKUP(B97,Ind!$B$7:$L$560,9,0)</f>
        <v>2049</v>
      </c>
      <c r="K97" s="196">
        <f>VLOOKUP(B97,Ind!$B$7:$L$560,10,0)</f>
        <v>20</v>
      </c>
      <c r="L97" s="196">
        <f>VLOOKUP(B97,Ind!$B$7:$L$560,11,0)</f>
        <v>2</v>
      </c>
      <c r="M97" s="196">
        <f>VLOOKUP(B97,Ind!$B$7:$T$560,12,0)</f>
        <v>873</v>
      </c>
      <c r="N97" s="196">
        <f>VLOOKUP(B97,Ind!$B$7:$T$560,13,0)</f>
        <v>9</v>
      </c>
      <c r="O97" s="196">
        <f>VLOOKUP(B97,Ind!$B$7:$T$560,14,0)</f>
        <v>0</v>
      </c>
      <c r="P97" s="196">
        <f>VLOOKUP(B97,Ind!$B$7:$T$560,15,0)</f>
        <v>1176</v>
      </c>
      <c r="Q97" s="196">
        <f>VLOOKUP(B97,Ind!$B$7:$T$560,16,0)</f>
        <v>11</v>
      </c>
      <c r="R97" s="196">
        <f>VLOOKUP(B97,Ind!$B$7:$T$560,17,0)</f>
        <v>2</v>
      </c>
    </row>
    <row r="98" spans="1:18" ht="12.75" customHeight="1">
      <c r="A98" s="57">
        <v>50</v>
      </c>
      <c r="B98" s="324">
        <v>108</v>
      </c>
      <c r="C98" s="195" t="str">
        <f>VLOOKUP(B98,Ind!$B$7:$L$560,2,0)</f>
        <v>Jakubczak Henryk</v>
      </c>
      <c r="D98" s="350" t="str">
        <f>VLOOKUP(B98,Ind!$B$7:$L$560,3,0)</f>
        <v>Skat Klub RSM Ruda Śl.</v>
      </c>
      <c r="E98" s="195" t="str">
        <f>VLOOKUP(B98,Ind!$B$7:$L$560,4,0)</f>
        <v>s</v>
      </c>
      <c r="F98" s="195">
        <f>VLOOKUP(B98,Ind!$B$7:$L$560,5,0)</f>
        <v>4</v>
      </c>
      <c r="G98" s="195">
        <f>VLOOKUP(B98,Ind!$B$7:$L$560,6,0)</f>
        <v>0</v>
      </c>
      <c r="H98" s="195">
        <f>VLOOKUP(B98,Ind!$B$7:$L$560,7,0)</f>
        <v>40</v>
      </c>
      <c r="I98" s="195">
        <f>VLOOKUP(B98,Ind!$B$7:$L$560,8,0)</f>
        <v>40</v>
      </c>
      <c r="J98" s="196">
        <f>VLOOKUP(B98,Ind!$B$7:$L$560,9,0)</f>
        <v>2048</v>
      </c>
      <c r="K98" s="196">
        <f>VLOOKUP(B98,Ind!$B$7:$L$560,10,0)</f>
        <v>21</v>
      </c>
      <c r="L98" s="196">
        <f>VLOOKUP(B98,Ind!$B$7:$L$560,11,0)</f>
        <v>5</v>
      </c>
      <c r="M98" s="196">
        <f>VLOOKUP(B98,Ind!$B$7:$T$560,12,0)</f>
        <v>1018</v>
      </c>
      <c r="N98" s="196">
        <f>VLOOKUP(B98,Ind!$B$7:$T$560,13,0)</f>
        <v>11</v>
      </c>
      <c r="O98" s="196">
        <f>VLOOKUP(B98,Ind!$B$7:$T$560,14,0)</f>
        <v>2</v>
      </c>
      <c r="P98" s="196">
        <f>VLOOKUP(B98,Ind!$B$7:$T$560,15,0)</f>
        <v>1030</v>
      </c>
      <c r="Q98" s="196">
        <f>VLOOKUP(B98,Ind!$B$7:$T$560,16,0)</f>
        <v>10</v>
      </c>
      <c r="R98" s="196">
        <f>VLOOKUP(B98,Ind!$B$7:$T$560,17,0)</f>
        <v>3</v>
      </c>
    </row>
    <row r="99" spans="1:18" ht="12.75" customHeight="1">
      <c r="A99" s="57">
        <v>51</v>
      </c>
      <c r="B99" s="324">
        <v>313</v>
      </c>
      <c r="C99" s="195" t="str">
        <f>VLOOKUP(B99,Ind!$B$7:$L$560,2,0)</f>
        <v>Rechenek Mieczysław</v>
      </c>
      <c r="D99" s="350" t="str">
        <f>VLOOKUP(B99,Ind!$B$7:$L$560,3,0)</f>
        <v>ZAGŁOBA Tychy</v>
      </c>
      <c r="E99" s="195" t="str">
        <f>VLOOKUP(B99,Ind!$B$7:$L$560,4,0)</f>
        <v>s</v>
      </c>
      <c r="F99" s="195">
        <f>VLOOKUP(B99,Ind!$B$7:$L$560,5,0)</f>
        <v>10</v>
      </c>
      <c r="G99" s="195">
        <f>VLOOKUP(B99,Ind!$B$7:$L$560,6,0)</f>
        <v>0</v>
      </c>
      <c r="H99" s="195">
        <f>VLOOKUP(B99,Ind!$B$7:$L$560,7,0)</f>
        <v>40</v>
      </c>
      <c r="I99" s="195">
        <f>VLOOKUP(B99,Ind!$B$7:$L$560,8,0)</f>
        <v>40</v>
      </c>
      <c r="J99" s="196">
        <f>VLOOKUP(B99,Ind!$B$7:$L$560,9,0)</f>
        <v>2045</v>
      </c>
      <c r="K99" s="196">
        <f>VLOOKUP(B99,Ind!$B$7:$L$560,10,0)</f>
        <v>24</v>
      </c>
      <c r="L99" s="196">
        <f>VLOOKUP(B99,Ind!$B$7:$L$560,11,0)</f>
        <v>5</v>
      </c>
      <c r="M99" s="196">
        <f>VLOOKUP(B99,Ind!$B$7:$T$560,12,0)</f>
        <v>803</v>
      </c>
      <c r="N99" s="196">
        <f>VLOOKUP(B99,Ind!$B$7:$T$560,13,0)</f>
        <v>10</v>
      </c>
      <c r="O99" s="196">
        <f>VLOOKUP(B99,Ind!$B$7:$T$560,14,0)</f>
        <v>3</v>
      </c>
      <c r="P99" s="196">
        <f>VLOOKUP(B99,Ind!$B$7:$T$560,15,0)</f>
        <v>1242</v>
      </c>
      <c r="Q99" s="196">
        <f>VLOOKUP(B99,Ind!$B$7:$T$560,16,0)</f>
        <v>14</v>
      </c>
      <c r="R99" s="196">
        <f>VLOOKUP(B99,Ind!$B$7:$T$560,17,0)</f>
        <v>2</v>
      </c>
    </row>
    <row r="100" spans="1:18" ht="12.75" customHeight="1">
      <c r="A100" s="57">
        <v>52</v>
      </c>
      <c r="B100" s="324">
        <v>8</v>
      </c>
      <c r="C100" s="195" t="str">
        <f>VLOOKUP(B100,Ind!$B$7:$L$560,2,0)</f>
        <v>Famula Alfons</v>
      </c>
      <c r="D100" s="350" t="str">
        <f>VLOOKUP(B100,Ind!$B$7:$L$560,3,0)</f>
        <v>LKS JEDNOŚĆ 32 Przyszowice</v>
      </c>
      <c r="E100" s="195" t="str">
        <f>VLOOKUP(B100,Ind!$B$7:$L$560,4,0)</f>
        <v>s</v>
      </c>
      <c r="F100" s="195">
        <f>VLOOKUP(B100,Ind!$B$7:$L$560,5,0)</f>
        <v>4</v>
      </c>
      <c r="G100" s="195">
        <f>VLOOKUP(B100,Ind!$B$7:$L$560,6,0)</f>
        <v>0</v>
      </c>
      <c r="H100" s="195">
        <f>VLOOKUP(B100,Ind!$B$7:$L$560,7,0)</f>
        <v>40</v>
      </c>
      <c r="I100" s="195">
        <f>VLOOKUP(B100,Ind!$B$7:$L$560,8,0)</f>
        <v>40</v>
      </c>
      <c r="J100" s="196">
        <f>VLOOKUP(B100,Ind!$B$7:$L$560,9,0)</f>
        <v>2043</v>
      </c>
      <c r="K100" s="196">
        <f>VLOOKUP(B100,Ind!$B$7:$L$560,10,0)</f>
        <v>19</v>
      </c>
      <c r="L100" s="196">
        <f>VLOOKUP(B100,Ind!$B$7:$L$560,11,0)</f>
        <v>3</v>
      </c>
      <c r="M100" s="196">
        <f>VLOOKUP(B100,Ind!$B$7:$T$560,12,0)</f>
        <v>949</v>
      </c>
      <c r="N100" s="196">
        <f>VLOOKUP(B100,Ind!$B$7:$T$560,13,0)</f>
        <v>8</v>
      </c>
      <c r="O100" s="196">
        <f>VLOOKUP(B100,Ind!$B$7:$T$560,14,0)</f>
        <v>1</v>
      </c>
      <c r="P100" s="196">
        <f>VLOOKUP(B100,Ind!$B$7:$T$560,15,0)</f>
        <v>1094</v>
      </c>
      <c r="Q100" s="196">
        <f>VLOOKUP(B100,Ind!$B$7:$T$560,16,0)</f>
        <v>11</v>
      </c>
      <c r="R100" s="196">
        <f>VLOOKUP(B100,Ind!$B$7:$T$560,17,0)</f>
        <v>2</v>
      </c>
    </row>
    <row r="101" spans="1:18" ht="12.75" customHeight="1">
      <c r="A101" s="57">
        <v>53</v>
      </c>
      <c r="B101" s="324">
        <v>25</v>
      </c>
      <c r="C101" s="195" t="str">
        <f>VLOOKUP(B101,Ind!$B$7:$L$560,2,0)</f>
        <v>Tetla Marian</v>
      </c>
      <c r="D101" s="350" t="str">
        <f>VLOOKUP(B101,Ind!$B$7:$L$560,3,0)</f>
        <v>WISUS Żory</v>
      </c>
      <c r="E101" s="195" t="str">
        <f>VLOOKUP(B101,Ind!$B$7:$L$560,4,0)</f>
        <v>s</v>
      </c>
      <c r="F101" s="195">
        <f>VLOOKUP(B101,Ind!$B$7:$L$560,5,0)</f>
        <v>3</v>
      </c>
      <c r="G101" s="195">
        <f>VLOOKUP(B101,Ind!$B$7:$L$560,6,0)</f>
        <v>0</v>
      </c>
      <c r="H101" s="195">
        <f>VLOOKUP(B101,Ind!$B$7:$L$560,7,0)</f>
        <v>40</v>
      </c>
      <c r="I101" s="195">
        <f>VLOOKUP(B101,Ind!$B$7:$L$560,8,0)</f>
        <v>40</v>
      </c>
      <c r="J101" s="196">
        <f>VLOOKUP(B101,Ind!$B$7:$L$560,9,0)</f>
        <v>2034</v>
      </c>
      <c r="K101" s="196">
        <f>VLOOKUP(B101,Ind!$B$7:$L$560,10,0)</f>
        <v>24</v>
      </c>
      <c r="L101" s="196">
        <f>VLOOKUP(B101,Ind!$B$7:$L$560,11,0)</f>
        <v>7</v>
      </c>
      <c r="M101" s="196">
        <f>VLOOKUP(B101,Ind!$B$7:$T$560,12,0)</f>
        <v>896</v>
      </c>
      <c r="N101" s="196">
        <f>VLOOKUP(B101,Ind!$B$7:$T$560,13,0)</f>
        <v>12</v>
      </c>
      <c r="O101" s="196">
        <f>VLOOKUP(B101,Ind!$B$7:$T$560,14,0)</f>
        <v>4</v>
      </c>
      <c r="P101" s="196">
        <f>VLOOKUP(B101,Ind!$B$7:$T$560,15,0)</f>
        <v>1138</v>
      </c>
      <c r="Q101" s="196">
        <f>VLOOKUP(B101,Ind!$B$7:$T$560,16,0)</f>
        <v>12</v>
      </c>
      <c r="R101" s="196">
        <f>VLOOKUP(B101,Ind!$B$7:$T$560,17,0)</f>
        <v>3</v>
      </c>
    </row>
    <row r="102" spans="1:18" ht="12.75" customHeight="1">
      <c r="A102" s="57">
        <v>54</v>
      </c>
      <c r="B102" s="324">
        <v>116</v>
      </c>
      <c r="C102" s="195" t="str">
        <f>VLOOKUP(B102,Ind!$B$7:$L$560,2,0)</f>
        <v>Lier Marian</v>
      </c>
      <c r="D102" s="350" t="str">
        <f>VLOOKUP(B102,Ind!$B$7:$L$560,3,0)</f>
        <v>Skat Klub RSM Ruda Śl.</v>
      </c>
      <c r="E102" s="195" t="str">
        <f>VLOOKUP(B102,Ind!$B$7:$L$560,4,0)</f>
        <v>s</v>
      </c>
      <c r="F102" s="195">
        <f>VLOOKUP(B102,Ind!$B$7:$L$560,5,0)</f>
        <v>4</v>
      </c>
      <c r="G102" s="195">
        <f>VLOOKUP(B102,Ind!$B$7:$L$560,6,0)</f>
        <v>0</v>
      </c>
      <c r="H102" s="195">
        <f>VLOOKUP(B102,Ind!$B$7:$L$560,7,0)</f>
        <v>40</v>
      </c>
      <c r="I102" s="195">
        <f>VLOOKUP(B102,Ind!$B$7:$L$560,8,0)</f>
        <v>40</v>
      </c>
      <c r="J102" s="196">
        <f>VLOOKUP(B102,Ind!$B$7:$L$560,9,0)</f>
        <v>2032</v>
      </c>
      <c r="K102" s="196">
        <f>VLOOKUP(B102,Ind!$B$7:$L$560,10,0)</f>
        <v>18</v>
      </c>
      <c r="L102" s="196">
        <f>VLOOKUP(B102,Ind!$B$7:$L$560,11,0)</f>
        <v>1</v>
      </c>
      <c r="M102" s="196">
        <f>VLOOKUP(B102,Ind!$B$7:$T$560,12,0)</f>
        <v>1022</v>
      </c>
      <c r="N102" s="196">
        <f>VLOOKUP(B102,Ind!$B$7:$T$560,13,0)</f>
        <v>8</v>
      </c>
      <c r="O102" s="196">
        <f>VLOOKUP(B102,Ind!$B$7:$T$560,14,0)</f>
        <v>0</v>
      </c>
      <c r="P102" s="196">
        <f>VLOOKUP(B102,Ind!$B$7:$T$560,15,0)</f>
        <v>1010</v>
      </c>
      <c r="Q102" s="196">
        <f>VLOOKUP(B102,Ind!$B$7:$T$560,16,0)</f>
        <v>10</v>
      </c>
      <c r="R102" s="196">
        <f>VLOOKUP(B102,Ind!$B$7:$T$560,17,0)</f>
        <v>1</v>
      </c>
    </row>
    <row r="103" spans="1:18" ht="12.75" customHeight="1">
      <c r="A103" s="57">
        <v>55</v>
      </c>
      <c r="B103" s="324">
        <v>186</v>
      </c>
      <c r="C103" s="195" t="str">
        <f>VLOOKUP(B103,Ind!$B$7:$L$560,2,0)</f>
        <v>Przynicki Rajnard</v>
      </c>
      <c r="D103" s="350" t="str">
        <f>VLOOKUP(B103,Ind!$B$7:$L$560,3,0)</f>
        <v>LKS Górki Śl.</v>
      </c>
      <c r="E103" s="195" t="str">
        <f>VLOOKUP(B103,Ind!$B$7:$L$560,4,0)</f>
        <v>s</v>
      </c>
      <c r="F103" s="195">
        <f>VLOOKUP(B103,Ind!$B$7:$L$560,5,0)</f>
        <v>7</v>
      </c>
      <c r="G103" s="195">
        <f>VLOOKUP(B103,Ind!$B$7:$L$560,6,0)</f>
        <v>0</v>
      </c>
      <c r="H103" s="195">
        <f>VLOOKUP(B103,Ind!$B$7:$L$560,7,0)</f>
        <v>40</v>
      </c>
      <c r="I103" s="195">
        <f>VLOOKUP(B103,Ind!$B$7:$L$560,8,0)</f>
        <v>40</v>
      </c>
      <c r="J103" s="196">
        <f>VLOOKUP(B103,Ind!$B$7:$L$560,9,0)</f>
        <v>2028</v>
      </c>
      <c r="K103" s="196">
        <f>VLOOKUP(B103,Ind!$B$7:$L$560,10,0)</f>
        <v>20</v>
      </c>
      <c r="L103" s="196">
        <f>VLOOKUP(B103,Ind!$B$7:$L$560,11,0)</f>
        <v>4</v>
      </c>
      <c r="M103" s="196">
        <f>VLOOKUP(B103,Ind!$B$7:$T$560,12,0)</f>
        <v>1110</v>
      </c>
      <c r="N103" s="196">
        <f>VLOOKUP(B103,Ind!$B$7:$T$560,13,0)</f>
        <v>11</v>
      </c>
      <c r="O103" s="196">
        <f>VLOOKUP(B103,Ind!$B$7:$T$560,14,0)</f>
        <v>3</v>
      </c>
      <c r="P103" s="196">
        <f>VLOOKUP(B103,Ind!$B$7:$T$560,15,0)</f>
        <v>918</v>
      </c>
      <c r="Q103" s="196">
        <f>VLOOKUP(B103,Ind!$B$7:$T$560,16,0)</f>
        <v>9</v>
      </c>
      <c r="R103" s="196">
        <f>VLOOKUP(B103,Ind!$B$7:$T$560,17,0)</f>
        <v>1</v>
      </c>
    </row>
    <row r="104" spans="1:18" ht="12.75" customHeight="1">
      <c r="A104" s="57">
        <v>56</v>
      </c>
      <c r="B104" s="324">
        <v>156</v>
      </c>
      <c r="C104" s="195" t="str">
        <f>VLOOKUP(B104,Ind!$B$7:$L$560,2,0)</f>
        <v>Buczkowski Czesław</v>
      </c>
      <c r="D104" s="350" t="str">
        <f>VLOOKUP(B104,Ind!$B$7:$L$560,3,0)</f>
        <v>SOKÓŁ Wola</v>
      </c>
      <c r="E104" s="195" t="str">
        <f>VLOOKUP(B104,Ind!$B$7:$L$560,4,0)</f>
        <v>s</v>
      </c>
      <c r="F104" s="195">
        <f>VLOOKUP(B104,Ind!$B$7:$L$560,5,0)</f>
        <v>2</v>
      </c>
      <c r="G104" s="195">
        <f>VLOOKUP(B104,Ind!$B$7:$L$560,6,0)</f>
        <v>0</v>
      </c>
      <c r="H104" s="195">
        <f>VLOOKUP(B104,Ind!$B$7:$L$560,7,0)</f>
        <v>40</v>
      </c>
      <c r="I104" s="195">
        <f>VLOOKUP(B104,Ind!$B$7:$L$560,8,0)</f>
        <v>40</v>
      </c>
      <c r="J104" s="196">
        <f>VLOOKUP(B104,Ind!$B$7:$L$560,9,0)</f>
        <v>2027</v>
      </c>
      <c r="K104" s="196">
        <f>VLOOKUP(B104,Ind!$B$7:$L$560,10,0)</f>
        <v>24</v>
      </c>
      <c r="L104" s="196">
        <f>VLOOKUP(B104,Ind!$B$7:$L$560,11,0)</f>
        <v>6</v>
      </c>
      <c r="M104" s="196">
        <f>VLOOKUP(B104,Ind!$B$7:$T$560,12,0)</f>
        <v>1202</v>
      </c>
      <c r="N104" s="196">
        <f>VLOOKUP(B104,Ind!$B$7:$T$560,13,0)</f>
        <v>15</v>
      </c>
      <c r="O104" s="196">
        <f>VLOOKUP(B104,Ind!$B$7:$T$560,14,0)</f>
        <v>3</v>
      </c>
      <c r="P104" s="196">
        <f>VLOOKUP(B104,Ind!$B$7:$T$560,15,0)</f>
        <v>825</v>
      </c>
      <c r="Q104" s="196">
        <f>VLOOKUP(B104,Ind!$B$7:$T$560,16,0)</f>
        <v>9</v>
      </c>
      <c r="R104" s="196">
        <f>VLOOKUP(B104,Ind!$B$7:$T$560,17,0)</f>
        <v>3</v>
      </c>
    </row>
    <row r="105" spans="1:18" ht="12.75" customHeight="1">
      <c r="A105" s="57">
        <v>57</v>
      </c>
      <c r="B105" s="324">
        <v>81</v>
      </c>
      <c r="C105" s="195" t="str">
        <f>VLOOKUP(B105,Ind!$B$7:$L$560,2,0)</f>
        <v>Paulus Ewald</v>
      </c>
      <c r="D105" s="350" t="str">
        <f>VLOOKUP(B105,Ind!$B$7:$L$560,3,0)</f>
        <v>SILESIA Rybnik</v>
      </c>
      <c r="E105" s="195" t="str">
        <f>VLOOKUP(B105,Ind!$B$7:$L$560,4,0)</f>
        <v>s</v>
      </c>
      <c r="F105" s="195">
        <f>VLOOKUP(B105,Ind!$B$7:$L$560,5,0)</f>
        <v>3</v>
      </c>
      <c r="G105" s="195">
        <f>VLOOKUP(B105,Ind!$B$7:$L$560,6,0)</f>
        <v>0</v>
      </c>
      <c r="H105" s="195">
        <f>VLOOKUP(B105,Ind!$B$7:$L$560,7,0)</f>
        <v>40</v>
      </c>
      <c r="I105" s="195">
        <f>VLOOKUP(B105,Ind!$B$7:$L$560,8,0)</f>
        <v>40</v>
      </c>
      <c r="J105" s="196">
        <f>VLOOKUP(B105,Ind!$B$7:$L$560,9,0)</f>
        <v>2010</v>
      </c>
      <c r="K105" s="196">
        <f>VLOOKUP(B105,Ind!$B$7:$L$560,10,0)</f>
        <v>24</v>
      </c>
      <c r="L105" s="196">
        <f>VLOOKUP(B105,Ind!$B$7:$L$560,11,0)</f>
        <v>4</v>
      </c>
      <c r="M105" s="196">
        <f>VLOOKUP(B105,Ind!$B$7:$T$560,12,0)</f>
        <v>1221</v>
      </c>
      <c r="N105" s="196">
        <f>VLOOKUP(B105,Ind!$B$7:$T$560,13,0)</f>
        <v>12</v>
      </c>
      <c r="O105" s="196">
        <f>VLOOKUP(B105,Ind!$B$7:$T$560,14,0)</f>
        <v>1</v>
      </c>
      <c r="P105" s="196">
        <f>VLOOKUP(B105,Ind!$B$7:$T$560,15,0)</f>
        <v>789</v>
      </c>
      <c r="Q105" s="196">
        <f>VLOOKUP(B105,Ind!$B$7:$T$560,16,0)</f>
        <v>12</v>
      </c>
      <c r="R105" s="196">
        <f>VLOOKUP(B105,Ind!$B$7:$T$560,17,0)</f>
        <v>3</v>
      </c>
    </row>
    <row r="106" spans="1:18" ht="12.75" customHeight="1">
      <c r="A106" s="57">
        <v>58</v>
      </c>
      <c r="B106" s="324">
        <v>226</v>
      </c>
      <c r="C106" s="195" t="str">
        <f>VLOOKUP(B106,Ind!$B$7:$L$560,2,0)</f>
        <v>Cegiełka Józef</v>
      </c>
      <c r="D106" s="350" t="str">
        <f>VLOOKUP(B106,Ind!$B$7:$L$560,3,0)</f>
        <v>S.C. HERKULES Rydułtowy</v>
      </c>
      <c r="E106" s="195" t="str">
        <f>VLOOKUP(B106,Ind!$B$7:$L$560,4,0)</f>
        <v>s</v>
      </c>
      <c r="F106" s="195">
        <f>VLOOKUP(B106,Ind!$B$7:$L$560,5,0)</f>
        <v>7</v>
      </c>
      <c r="G106" s="195">
        <f>VLOOKUP(B106,Ind!$B$7:$L$560,6,0)</f>
        <v>0</v>
      </c>
      <c r="H106" s="195">
        <f>VLOOKUP(B106,Ind!$B$7:$L$560,7,0)</f>
        <v>40</v>
      </c>
      <c r="I106" s="195">
        <f>VLOOKUP(B106,Ind!$B$7:$L$560,8,0)</f>
        <v>40</v>
      </c>
      <c r="J106" s="196">
        <f>VLOOKUP(B106,Ind!$B$7:$L$560,9,0)</f>
        <v>2008</v>
      </c>
      <c r="K106" s="196">
        <f>VLOOKUP(B106,Ind!$B$7:$L$560,10,0)</f>
        <v>22</v>
      </c>
      <c r="L106" s="196">
        <f>VLOOKUP(B106,Ind!$B$7:$L$560,11,0)</f>
        <v>6</v>
      </c>
      <c r="M106" s="196">
        <f>VLOOKUP(B106,Ind!$B$7:$T$560,12,0)</f>
        <v>848</v>
      </c>
      <c r="N106" s="196">
        <f>VLOOKUP(B106,Ind!$B$7:$T$560,13,0)</f>
        <v>10</v>
      </c>
      <c r="O106" s="196">
        <f>VLOOKUP(B106,Ind!$B$7:$T$560,14,0)</f>
        <v>4</v>
      </c>
      <c r="P106" s="196">
        <f>VLOOKUP(B106,Ind!$B$7:$T$560,15,0)</f>
        <v>1160</v>
      </c>
      <c r="Q106" s="196">
        <f>VLOOKUP(B106,Ind!$B$7:$T$560,16,0)</f>
        <v>12</v>
      </c>
      <c r="R106" s="196">
        <f>VLOOKUP(B106,Ind!$B$7:$T$560,17,0)</f>
        <v>2</v>
      </c>
    </row>
    <row r="107" spans="1:18" ht="12.75" customHeight="1">
      <c r="A107" s="57">
        <v>59</v>
      </c>
      <c r="B107" s="324">
        <v>234</v>
      </c>
      <c r="C107" s="195" t="str">
        <f>VLOOKUP(B107,Ind!$B$7:$L$560,2,0)</f>
        <v>Menżyk Erwin</v>
      </c>
      <c r="D107" s="350" t="str">
        <f>VLOOKUP(B107,Ind!$B$7:$L$560,3,0)</f>
        <v>S.C. HERKULES Rydułtowy</v>
      </c>
      <c r="E107" s="195" t="str">
        <f>VLOOKUP(B107,Ind!$B$7:$L$560,4,0)</f>
        <v>s</v>
      </c>
      <c r="F107" s="195">
        <f>VLOOKUP(B107,Ind!$B$7:$L$560,5,0)</f>
        <v>7</v>
      </c>
      <c r="G107" s="195">
        <f>VLOOKUP(B107,Ind!$B$7:$L$560,6,0)</f>
        <v>0</v>
      </c>
      <c r="H107" s="195">
        <f>VLOOKUP(B107,Ind!$B$7:$L$560,7,0)</f>
        <v>40</v>
      </c>
      <c r="I107" s="195">
        <f>VLOOKUP(B107,Ind!$B$7:$L$560,8,0)</f>
        <v>40</v>
      </c>
      <c r="J107" s="196">
        <f>VLOOKUP(B107,Ind!$B$7:$L$560,9,0)</f>
        <v>2008</v>
      </c>
      <c r="K107" s="196">
        <f>VLOOKUP(B107,Ind!$B$7:$L$560,10,0)</f>
        <v>17</v>
      </c>
      <c r="L107" s="196">
        <f>VLOOKUP(B107,Ind!$B$7:$L$560,11,0)</f>
        <v>4</v>
      </c>
      <c r="M107" s="196">
        <f>VLOOKUP(B107,Ind!$B$7:$T$560,12,0)</f>
        <v>863</v>
      </c>
      <c r="N107" s="196">
        <f>VLOOKUP(B107,Ind!$B$7:$T$560,13,0)</f>
        <v>9</v>
      </c>
      <c r="O107" s="196">
        <f>VLOOKUP(B107,Ind!$B$7:$T$560,14,0)</f>
        <v>3</v>
      </c>
      <c r="P107" s="196">
        <f>VLOOKUP(B107,Ind!$B$7:$T$560,15,0)</f>
        <v>1145</v>
      </c>
      <c r="Q107" s="196">
        <f>VLOOKUP(B107,Ind!$B$7:$T$560,16,0)</f>
        <v>8</v>
      </c>
      <c r="R107" s="196">
        <f>VLOOKUP(B107,Ind!$B$7:$T$560,17,0)</f>
        <v>1</v>
      </c>
    </row>
    <row r="108" spans="1:18" ht="12.75" customHeight="1">
      <c r="A108" s="57">
        <v>60</v>
      </c>
      <c r="B108" s="324">
        <v>158</v>
      </c>
      <c r="C108" s="195" t="str">
        <f>VLOOKUP(B108,Ind!$B$7:$L$560,2,0)</f>
        <v>Zdechlikiewicz Eugeniusz</v>
      </c>
      <c r="D108" s="350" t="str">
        <f>VLOOKUP(B108,Ind!$B$7:$L$560,3,0)</f>
        <v>KWK 1 MAJA Wodzisław Śl.</v>
      </c>
      <c r="E108" s="195" t="str">
        <f>VLOOKUP(B108,Ind!$B$7:$L$560,4,0)</f>
        <v>s</v>
      </c>
      <c r="F108" s="195">
        <f>VLOOKUP(B108,Ind!$B$7:$L$560,5,0)</f>
        <v>7</v>
      </c>
      <c r="G108" s="195">
        <f>VLOOKUP(B108,Ind!$B$7:$L$560,6,0)</f>
        <v>0</v>
      </c>
      <c r="H108" s="195">
        <f>VLOOKUP(B108,Ind!$B$7:$L$560,7,0)</f>
        <v>40</v>
      </c>
      <c r="I108" s="195">
        <f>VLOOKUP(B108,Ind!$B$7:$L$560,8,0)</f>
        <v>40</v>
      </c>
      <c r="J108" s="196">
        <f>VLOOKUP(B108,Ind!$B$7:$L$560,9,0)</f>
        <v>2006</v>
      </c>
      <c r="K108" s="196">
        <f>VLOOKUP(B108,Ind!$B$7:$L$560,10,0)</f>
        <v>20</v>
      </c>
      <c r="L108" s="196">
        <f>VLOOKUP(B108,Ind!$B$7:$L$560,11,0)</f>
        <v>1</v>
      </c>
      <c r="M108" s="196">
        <f>VLOOKUP(B108,Ind!$B$7:$T$560,12,0)</f>
        <v>773</v>
      </c>
      <c r="N108" s="196">
        <f>VLOOKUP(B108,Ind!$B$7:$T$560,13,0)</f>
        <v>8</v>
      </c>
      <c r="O108" s="196">
        <f>VLOOKUP(B108,Ind!$B$7:$T$560,14,0)</f>
        <v>1</v>
      </c>
      <c r="P108" s="196">
        <f>VLOOKUP(B108,Ind!$B$7:$T$560,15,0)</f>
        <v>1233</v>
      </c>
      <c r="Q108" s="196">
        <f>VLOOKUP(B108,Ind!$B$7:$T$560,16,0)</f>
        <v>12</v>
      </c>
      <c r="R108" s="196">
        <f>VLOOKUP(B108,Ind!$B$7:$T$560,17,0)</f>
        <v>0</v>
      </c>
    </row>
    <row r="109" spans="1:18" ht="12.75" customHeight="1">
      <c r="A109" s="57">
        <v>61</v>
      </c>
      <c r="B109" s="324">
        <v>5</v>
      </c>
      <c r="C109" s="195" t="str">
        <f>VLOOKUP(B109,Ind!$B$7:$L$560,2,0)</f>
        <v>Wojciechowski Zbigniew</v>
      </c>
      <c r="D109" s="350" t="str">
        <f>VLOOKUP(B109,Ind!$B$7:$L$560,3,0)</f>
        <v>LKS FORTECA Świerklany</v>
      </c>
      <c r="E109" s="195" t="str">
        <f>VLOOKUP(B109,Ind!$B$7:$L$560,4,0)</f>
        <v>s</v>
      </c>
      <c r="F109" s="195">
        <f>VLOOKUP(B109,Ind!$B$7:$L$560,5,0)</f>
        <v>3</v>
      </c>
      <c r="G109" s="195">
        <f>VLOOKUP(B109,Ind!$B$7:$L$560,6,0)</f>
        <v>0</v>
      </c>
      <c r="H109" s="195">
        <f>VLOOKUP(B109,Ind!$B$7:$L$560,7,0)</f>
        <v>38</v>
      </c>
      <c r="I109" s="195">
        <f>VLOOKUP(B109,Ind!$B$7:$L$560,8,0)</f>
        <v>38</v>
      </c>
      <c r="J109" s="196">
        <f>VLOOKUP(B109,Ind!$B$7:$L$560,9,0)</f>
        <v>1987</v>
      </c>
      <c r="K109" s="196">
        <f>VLOOKUP(B109,Ind!$B$7:$L$560,10,0)</f>
        <v>20</v>
      </c>
      <c r="L109" s="196">
        <f>VLOOKUP(B109,Ind!$B$7:$L$560,11,0)</f>
        <v>4</v>
      </c>
      <c r="M109" s="196">
        <f>VLOOKUP(B109,Ind!$B$7:$T$560,12,0)</f>
        <v>412</v>
      </c>
      <c r="N109" s="196">
        <f>VLOOKUP(B109,Ind!$B$7:$T$560,13,0)</f>
        <v>8</v>
      </c>
      <c r="O109" s="196">
        <f>VLOOKUP(B109,Ind!$B$7:$T$560,14,0)</f>
        <v>4</v>
      </c>
      <c r="P109" s="196">
        <f>VLOOKUP(B109,Ind!$B$7:$T$560,15,0)</f>
        <v>1575</v>
      </c>
      <c r="Q109" s="196">
        <f>VLOOKUP(B109,Ind!$B$7:$T$560,16,0)</f>
        <v>12</v>
      </c>
      <c r="R109" s="196">
        <f>VLOOKUP(B109,Ind!$B$7:$T$560,17,0)</f>
        <v>0</v>
      </c>
    </row>
    <row r="110" spans="1:18" ht="12.75" customHeight="1">
      <c r="A110" s="57">
        <v>62</v>
      </c>
      <c r="B110" s="324">
        <v>195</v>
      </c>
      <c r="C110" s="195" t="str">
        <f>VLOOKUP(B110,Ind!$B$7:$L$560,2,0)</f>
        <v>Pikos Antoni</v>
      </c>
      <c r="D110" s="350" t="str">
        <f>VLOOKUP(B110,Ind!$B$7:$L$560,3,0)</f>
        <v>SILESIA Tarnowskie Góry</v>
      </c>
      <c r="E110" s="195" t="str">
        <f>VLOOKUP(B110,Ind!$B$7:$L$560,4,0)</f>
        <v>s</v>
      </c>
      <c r="F110" s="195">
        <f>VLOOKUP(B110,Ind!$B$7:$L$560,5,0)</f>
        <v>1</v>
      </c>
      <c r="G110" s="195">
        <f>VLOOKUP(B110,Ind!$B$7:$L$560,6,0)</f>
        <v>0</v>
      </c>
      <c r="H110" s="195">
        <f>VLOOKUP(B110,Ind!$B$7:$L$560,7,0)</f>
        <v>38</v>
      </c>
      <c r="I110" s="195">
        <f>VLOOKUP(B110,Ind!$B$7:$L$560,8,0)</f>
        <v>38</v>
      </c>
      <c r="J110" s="196">
        <f>VLOOKUP(B110,Ind!$B$7:$L$560,9,0)</f>
        <v>1957</v>
      </c>
      <c r="K110" s="196">
        <f>VLOOKUP(B110,Ind!$B$7:$L$560,10,0)</f>
        <v>19</v>
      </c>
      <c r="L110" s="196">
        <f>VLOOKUP(B110,Ind!$B$7:$L$560,11,0)</f>
        <v>3</v>
      </c>
      <c r="M110" s="196">
        <f>VLOOKUP(B110,Ind!$B$7:$T$560,12,0)</f>
        <v>1119</v>
      </c>
      <c r="N110" s="196">
        <f>VLOOKUP(B110,Ind!$B$7:$T$560,13,0)</f>
        <v>9</v>
      </c>
      <c r="O110" s="196">
        <f>VLOOKUP(B110,Ind!$B$7:$T$560,14,0)</f>
        <v>0</v>
      </c>
      <c r="P110" s="196">
        <f>VLOOKUP(B110,Ind!$B$7:$T$560,15,0)</f>
        <v>838</v>
      </c>
      <c r="Q110" s="196">
        <f>VLOOKUP(B110,Ind!$B$7:$T$560,16,0)</f>
        <v>10</v>
      </c>
      <c r="R110" s="196">
        <f>VLOOKUP(B110,Ind!$B$7:$T$560,17,0)</f>
        <v>3</v>
      </c>
    </row>
    <row r="111" spans="1:18" ht="12.75" customHeight="1">
      <c r="A111" s="57">
        <v>63</v>
      </c>
      <c r="B111" s="324">
        <v>221</v>
      </c>
      <c r="C111" s="195" t="str">
        <f>VLOOKUP(B111,Ind!$B$7:$L$560,2,0)</f>
        <v>Czuga Benedykt</v>
      </c>
      <c r="D111" s="350" t="str">
        <f>VLOOKUP(B111,Ind!$B$7:$L$560,3,0)</f>
        <v>PIAST Leszczyny</v>
      </c>
      <c r="E111" s="195" t="str">
        <f>VLOOKUP(B111,Ind!$B$7:$L$560,4,0)</f>
        <v>s</v>
      </c>
      <c r="F111" s="195">
        <f>VLOOKUP(B111,Ind!$B$7:$L$560,5,0)</f>
        <v>3</v>
      </c>
      <c r="G111" s="195">
        <f>VLOOKUP(B111,Ind!$B$7:$L$560,6,0)</f>
        <v>0</v>
      </c>
      <c r="H111" s="195">
        <f>VLOOKUP(B111,Ind!$B$7:$L$560,7,0)</f>
        <v>38</v>
      </c>
      <c r="I111" s="195">
        <f>VLOOKUP(B111,Ind!$B$7:$L$560,8,0)</f>
        <v>38</v>
      </c>
      <c r="J111" s="196">
        <f>VLOOKUP(B111,Ind!$B$7:$L$560,9,0)</f>
        <v>1953</v>
      </c>
      <c r="K111" s="196">
        <f>VLOOKUP(B111,Ind!$B$7:$L$560,10,0)</f>
        <v>15</v>
      </c>
      <c r="L111" s="196">
        <f>VLOOKUP(B111,Ind!$B$7:$L$560,11,0)</f>
        <v>1</v>
      </c>
      <c r="M111" s="196">
        <f>VLOOKUP(B111,Ind!$B$7:$T$560,12,0)</f>
        <v>1305</v>
      </c>
      <c r="N111" s="196">
        <f>VLOOKUP(B111,Ind!$B$7:$T$560,13,0)</f>
        <v>11</v>
      </c>
      <c r="O111" s="196">
        <f>VLOOKUP(B111,Ind!$B$7:$T$560,14,0)</f>
        <v>0</v>
      </c>
      <c r="P111" s="196">
        <f>VLOOKUP(B111,Ind!$B$7:$T$560,15,0)</f>
        <v>648</v>
      </c>
      <c r="Q111" s="196">
        <f>VLOOKUP(B111,Ind!$B$7:$T$560,16,0)</f>
        <v>4</v>
      </c>
      <c r="R111" s="196">
        <f>VLOOKUP(B111,Ind!$B$7:$T$560,17,0)</f>
        <v>1</v>
      </c>
    </row>
    <row r="112" spans="1:18" ht="12.75" customHeight="1">
      <c r="A112" s="57">
        <v>64</v>
      </c>
      <c r="B112" s="324">
        <v>232</v>
      </c>
      <c r="C112" s="195" t="str">
        <f>VLOOKUP(B112,Ind!$B$7:$L$560,2,0)</f>
        <v>Waloszyński Ernest</v>
      </c>
      <c r="D112" s="350" t="str">
        <f>VLOOKUP(B112,Ind!$B$7:$L$560,3,0)</f>
        <v>MDK BOLKO Łaziska G.</v>
      </c>
      <c r="E112" s="195" t="str">
        <f>VLOOKUP(B112,Ind!$B$7:$L$560,4,0)</f>
        <v>s</v>
      </c>
      <c r="F112" s="195">
        <f>VLOOKUP(B112,Ind!$B$7:$L$560,5,0)</f>
        <v>2</v>
      </c>
      <c r="G112" s="195">
        <f>VLOOKUP(B112,Ind!$B$7:$L$560,6,0)</f>
        <v>0</v>
      </c>
      <c r="H112" s="195">
        <f>VLOOKUP(B112,Ind!$B$7:$L$560,7,0)</f>
        <v>36</v>
      </c>
      <c r="I112" s="195">
        <f>VLOOKUP(B112,Ind!$B$7:$L$560,8,0)</f>
        <v>36</v>
      </c>
      <c r="J112" s="196">
        <f>VLOOKUP(B112,Ind!$B$7:$L$560,9,0)</f>
        <v>1946</v>
      </c>
      <c r="K112" s="196">
        <f>VLOOKUP(B112,Ind!$B$7:$L$560,10,0)</f>
        <v>17</v>
      </c>
      <c r="L112" s="196">
        <f>VLOOKUP(B112,Ind!$B$7:$L$560,11,0)</f>
        <v>2</v>
      </c>
      <c r="M112" s="196">
        <f>VLOOKUP(B112,Ind!$B$7:$T$560,12,0)</f>
        <v>1227</v>
      </c>
      <c r="N112" s="196">
        <f>VLOOKUP(B112,Ind!$B$7:$T$560,13,0)</f>
        <v>10</v>
      </c>
      <c r="O112" s="196">
        <f>VLOOKUP(B112,Ind!$B$7:$T$560,14,0)</f>
        <v>0</v>
      </c>
      <c r="P112" s="196">
        <f>VLOOKUP(B112,Ind!$B$7:$T$560,15,0)</f>
        <v>719</v>
      </c>
      <c r="Q112" s="196">
        <f>VLOOKUP(B112,Ind!$B$7:$T$560,16,0)</f>
        <v>7</v>
      </c>
      <c r="R112" s="196">
        <f>VLOOKUP(B112,Ind!$B$7:$T$560,17,0)</f>
        <v>2</v>
      </c>
    </row>
    <row r="113" spans="1:18" ht="12.75" customHeight="1">
      <c r="A113" s="57">
        <v>65</v>
      </c>
      <c r="B113" s="324">
        <v>252</v>
      </c>
      <c r="C113" s="195" t="str">
        <f>VLOOKUP(B113,Ind!$B$7:$L$560,2,0)</f>
        <v>Dygdałowicz Maciej</v>
      </c>
      <c r="D113" s="350" t="str">
        <f>VLOOKUP(B113,Ind!$B$7:$L$560,3,0)</f>
        <v>MDK BOLKO Łaziska G.</v>
      </c>
      <c r="E113" s="195" t="str">
        <f>VLOOKUP(B113,Ind!$B$7:$L$560,4,0)</f>
        <v>s</v>
      </c>
      <c r="F113" s="195">
        <f>VLOOKUP(B113,Ind!$B$7:$L$560,5,0)</f>
        <v>2</v>
      </c>
      <c r="G113" s="195">
        <f>VLOOKUP(B113,Ind!$B$7:$L$560,6,0)</f>
        <v>0</v>
      </c>
      <c r="H113" s="195">
        <f>VLOOKUP(B113,Ind!$B$7:$L$560,7,0)</f>
        <v>36</v>
      </c>
      <c r="I113" s="195">
        <f>VLOOKUP(B113,Ind!$B$7:$L$560,8,0)</f>
        <v>36</v>
      </c>
      <c r="J113" s="196">
        <f>VLOOKUP(B113,Ind!$B$7:$L$560,9,0)</f>
        <v>1939</v>
      </c>
      <c r="K113" s="196">
        <f>VLOOKUP(B113,Ind!$B$7:$L$560,10,0)</f>
        <v>29</v>
      </c>
      <c r="L113" s="196">
        <f>VLOOKUP(B113,Ind!$B$7:$L$560,11,0)</f>
        <v>11</v>
      </c>
      <c r="M113" s="196">
        <f>VLOOKUP(B113,Ind!$B$7:$T$560,12,0)</f>
        <v>449</v>
      </c>
      <c r="N113" s="196">
        <f>VLOOKUP(B113,Ind!$B$7:$T$560,13,0)</f>
        <v>13</v>
      </c>
      <c r="O113" s="196">
        <f>VLOOKUP(B113,Ind!$B$7:$T$560,14,0)</f>
        <v>8</v>
      </c>
      <c r="P113" s="196">
        <f>VLOOKUP(B113,Ind!$B$7:$T$560,15,0)</f>
        <v>1490</v>
      </c>
      <c r="Q113" s="196">
        <f>VLOOKUP(B113,Ind!$B$7:$T$560,16,0)</f>
        <v>16</v>
      </c>
      <c r="R113" s="196">
        <f>VLOOKUP(B113,Ind!$B$7:$T$560,17,0)</f>
        <v>3</v>
      </c>
    </row>
    <row r="114" spans="1:18" ht="12.75" customHeight="1">
      <c r="A114" s="57">
        <v>66</v>
      </c>
      <c r="B114" s="324">
        <v>94</v>
      </c>
      <c r="C114" s="195" t="str">
        <f>VLOOKUP(B114,Ind!$B$7:$L$560,2,0)</f>
        <v>Cieślik Gerard</v>
      </c>
      <c r="D114" s="350" t="str">
        <f>VLOOKUP(B114,Ind!$B$7:$L$560,3,0)</f>
        <v>ZAWISZA TURYSTA Stara Kuźnia</v>
      </c>
      <c r="E114" s="195" t="str">
        <f>VLOOKUP(B114,Ind!$B$7:$L$560,4,0)</f>
        <v>s</v>
      </c>
      <c r="F114" s="195">
        <f>VLOOKUP(B114,Ind!$B$7:$L$560,5,0)</f>
        <v>5</v>
      </c>
      <c r="G114" s="195">
        <f>VLOOKUP(B114,Ind!$B$7:$L$560,6,0)</f>
        <v>0</v>
      </c>
      <c r="H114" s="195">
        <f>VLOOKUP(B114,Ind!$B$7:$L$560,7,0)</f>
        <v>36</v>
      </c>
      <c r="I114" s="195">
        <f>VLOOKUP(B114,Ind!$B$7:$L$560,8,0)</f>
        <v>36</v>
      </c>
      <c r="J114" s="196">
        <f>VLOOKUP(B114,Ind!$B$7:$L$560,9,0)</f>
        <v>1936</v>
      </c>
      <c r="K114" s="196">
        <f>VLOOKUP(B114,Ind!$B$7:$L$560,10,0)</f>
        <v>20</v>
      </c>
      <c r="L114" s="196">
        <f>VLOOKUP(B114,Ind!$B$7:$L$560,11,0)</f>
        <v>3</v>
      </c>
      <c r="M114" s="196">
        <f>VLOOKUP(B114,Ind!$B$7:$T$560,12,0)</f>
        <v>1095</v>
      </c>
      <c r="N114" s="196">
        <f>VLOOKUP(B114,Ind!$B$7:$T$560,13,0)</f>
        <v>11</v>
      </c>
      <c r="O114" s="196">
        <f>VLOOKUP(B114,Ind!$B$7:$T$560,14,0)</f>
        <v>2</v>
      </c>
      <c r="P114" s="196">
        <f>VLOOKUP(B114,Ind!$B$7:$T$560,15,0)</f>
        <v>841</v>
      </c>
      <c r="Q114" s="196">
        <f>VLOOKUP(B114,Ind!$B$7:$T$560,16,0)</f>
        <v>9</v>
      </c>
      <c r="R114" s="196">
        <f>VLOOKUP(B114,Ind!$B$7:$T$560,17,0)</f>
        <v>1</v>
      </c>
    </row>
    <row r="115" spans="1:18" ht="12.75" customHeight="1">
      <c r="A115" s="57">
        <v>67</v>
      </c>
      <c r="B115" s="324">
        <v>287</v>
      </c>
      <c r="C115" s="195" t="str">
        <f>VLOOKUP(B115,Ind!$B$7:$L$560,2,0)</f>
        <v>Mrozek Roman</v>
      </c>
      <c r="D115" s="350" t="str">
        <f>VLOOKUP(B115,Ind!$B$7:$L$560,3,0)</f>
        <v>MOK GUIDO Zabrze</v>
      </c>
      <c r="E115" s="195" t="str">
        <f>VLOOKUP(B115,Ind!$B$7:$L$560,4,0)</f>
        <v>s</v>
      </c>
      <c r="F115" s="195">
        <f>VLOOKUP(B115,Ind!$B$7:$L$560,5,0)</f>
        <v>4</v>
      </c>
      <c r="G115" s="195">
        <f>VLOOKUP(B115,Ind!$B$7:$L$560,6,0)</f>
        <v>0</v>
      </c>
      <c r="H115" s="195">
        <f>VLOOKUP(B115,Ind!$B$7:$L$560,7,0)</f>
        <v>36</v>
      </c>
      <c r="I115" s="195">
        <f>VLOOKUP(B115,Ind!$B$7:$L$560,8,0)</f>
        <v>36</v>
      </c>
      <c r="J115" s="196">
        <f>VLOOKUP(B115,Ind!$B$7:$L$560,9,0)</f>
        <v>1932</v>
      </c>
      <c r="K115" s="196">
        <f>VLOOKUP(B115,Ind!$B$7:$L$560,10,0)</f>
        <v>16</v>
      </c>
      <c r="L115" s="196">
        <f>VLOOKUP(B115,Ind!$B$7:$L$560,11,0)</f>
        <v>2</v>
      </c>
      <c r="M115" s="196">
        <f>VLOOKUP(B115,Ind!$B$7:$T$560,12,0)</f>
        <v>850</v>
      </c>
      <c r="N115" s="196">
        <f>VLOOKUP(B115,Ind!$B$7:$T$560,13,0)</f>
        <v>6</v>
      </c>
      <c r="O115" s="196">
        <f>VLOOKUP(B115,Ind!$B$7:$T$560,14,0)</f>
        <v>1</v>
      </c>
      <c r="P115" s="196">
        <f>VLOOKUP(B115,Ind!$B$7:$T$560,15,0)</f>
        <v>1082</v>
      </c>
      <c r="Q115" s="196">
        <f>VLOOKUP(B115,Ind!$B$7:$T$560,16,0)</f>
        <v>10</v>
      </c>
      <c r="R115" s="196">
        <f>VLOOKUP(B115,Ind!$B$7:$T$560,17,0)</f>
        <v>1</v>
      </c>
    </row>
    <row r="116" spans="1:18" ht="12.75" customHeight="1">
      <c r="A116" s="57">
        <v>68</v>
      </c>
      <c r="B116" s="324">
        <v>38</v>
      </c>
      <c r="C116" s="195" t="str">
        <f>VLOOKUP(B116,Ind!$B$7:$L$560,2,0)</f>
        <v>Fleischer Grzegorz</v>
      </c>
      <c r="D116" s="350" t="str">
        <f>VLOOKUP(B116,Ind!$B$7:$L$560,3,0)</f>
        <v>VICTORIA TRANZYT Chróścice</v>
      </c>
      <c r="E116" s="195" t="str">
        <f>VLOOKUP(B116,Ind!$B$7:$L$560,4,0)</f>
        <v>s</v>
      </c>
      <c r="F116" s="195">
        <f>VLOOKUP(B116,Ind!$B$7:$L$560,5,0)</f>
        <v>5</v>
      </c>
      <c r="G116" s="195">
        <f>VLOOKUP(B116,Ind!$B$7:$L$560,6,0)</f>
        <v>0</v>
      </c>
      <c r="H116" s="195">
        <f>VLOOKUP(B116,Ind!$B$7:$L$560,7,0)</f>
        <v>36</v>
      </c>
      <c r="I116" s="195">
        <f>VLOOKUP(B116,Ind!$B$7:$L$560,8,0)</f>
        <v>36</v>
      </c>
      <c r="J116" s="196">
        <f>VLOOKUP(B116,Ind!$B$7:$L$560,9,0)</f>
        <v>1927</v>
      </c>
      <c r="K116" s="196">
        <f>VLOOKUP(B116,Ind!$B$7:$L$560,10,0)</f>
        <v>18</v>
      </c>
      <c r="L116" s="196">
        <f>VLOOKUP(B116,Ind!$B$7:$L$560,11,0)</f>
        <v>5</v>
      </c>
      <c r="M116" s="196">
        <f>VLOOKUP(B116,Ind!$B$7:$T$560,12,0)</f>
        <v>1240</v>
      </c>
      <c r="N116" s="196">
        <f>VLOOKUP(B116,Ind!$B$7:$T$560,13,0)</f>
        <v>9</v>
      </c>
      <c r="O116" s="196">
        <f>VLOOKUP(B116,Ind!$B$7:$T$560,14,0)</f>
        <v>1</v>
      </c>
      <c r="P116" s="196">
        <f>VLOOKUP(B116,Ind!$B$7:$T$560,15,0)</f>
        <v>687</v>
      </c>
      <c r="Q116" s="196">
        <f>VLOOKUP(B116,Ind!$B$7:$T$560,16,0)</f>
        <v>9</v>
      </c>
      <c r="R116" s="196">
        <f>VLOOKUP(B116,Ind!$B$7:$T$560,17,0)</f>
        <v>4</v>
      </c>
    </row>
    <row r="117" spans="1:18" ht="12.75" customHeight="1">
      <c r="A117" s="57">
        <v>69</v>
      </c>
      <c r="B117" s="324">
        <v>178</v>
      </c>
      <c r="C117" s="195" t="str">
        <f>VLOOKUP(B117,Ind!$B$7:$L$560,2,0)</f>
        <v>Marcol Józef</v>
      </c>
      <c r="D117" s="350" t="str">
        <f>VLOOKUP(B117,Ind!$B$7:$L$560,3,0)</f>
        <v>TKKF RELAKS Wodzisław</v>
      </c>
      <c r="E117" s="195" t="str">
        <f>VLOOKUP(B117,Ind!$B$7:$L$560,4,0)</f>
        <v>s</v>
      </c>
      <c r="F117" s="195">
        <f>VLOOKUP(B117,Ind!$B$7:$L$560,5,0)</f>
        <v>7</v>
      </c>
      <c r="G117" s="195">
        <f>VLOOKUP(B117,Ind!$B$7:$L$560,6,0)</f>
        <v>0</v>
      </c>
      <c r="H117" s="195">
        <f>VLOOKUP(B117,Ind!$B$7:$L$560,7,0)</f>
        <v>36</v>
      </c>
      <c r="I117" s="195">
        <f>VLOOKUP(B117,Ind!$B$7:$L$560,8,0)</f>
        <v>36</v>
      </c>
      <c r="J117" s="196">
        <f>VLOOKUP(B117,Ind!$B$7:$L$560,9,0)</f>
        <v>1926</v>
      </c>
      <c r="K117" s="196">
        <f>VLOOKUP(B117,Ind!$B$7:$L$560,10,0)</f>
        <v>21</v>
      </c>
      <c r="L117" s="196">
        <f>VLOOKUP(B117,Ind!$B$7:$L$560,11,0)</f>
        <v>7</v>
      </c>
      <c r="M117" s="196">
        <f>VLOOKUP(B117,Ind!$B$7:$T$560,12,0)</f>
        <v>1408</v>
      </c>
      <c r="N117" s="196">
        <f>VLOOKUP(B117,Ind!$B$7:$T$560,13,0)</f>
        <v>10</v>
      </c>
      <c r="O117" s="196">
        <f>VLOOKUP(B117,Ind!$B$7:$T$560,14,0)</f>
        <v>1</v>
      </c>
      <c r="P117" s="196">
        <f>VLOOKUP(B117,Ind!$B$7:$T$560,15,0)</f>
        <v>518</v>
      </c>
      <c r="Q117" s="196">
        <f>VLOOKUP(B117,Ind!$B$7:$T$560,16,0)</f>
        <v>11</v>
      </c>
      <c r="R117" s="196">
        <f>VLOOKUP(B117,Ind!$B$7:$T$560,17,0)</f>
        <v>6</v>
      </c>
    </row>
    <row r="118" spans="1:18" ht="12.75" customHeight="1">
      <c r="A118" s="57">
        <v>70</v>
      </c>
      <c r="B118" s="324">
        <v>180</v>
      </c>
      <c r="C118" s="195" t="str">
        <f>VLOOKUP(B118,Ind!$B$7:$L$560,2,0)</f>
        <v>Ciwis Teodor</v>
      </c>
      <c r="D118" s="350" t="str">
        <f>VLOOKUP(B118,Ind!$B$7:$L$560,3,0)</f>
        <v>SK Wyry</v>
      </c>
      <c r="E118" s="195" t="str">
        <f>VLOOKUP(B118,Ind!$B$7:$L$560,4,0)</f>
        <v>s</v>
      </c>
      <c r="F118" s="195">
        <f>VLOOKUP(B118,Ind!$B$7:$L$560,5,0)</f>
        <v>2</v>
      </c>
      <c r="G118" s="195">
        <f>VLOOKUP(B118,Ind!$B$7:$L$560,6,0)</f>
        <v>0</v>
      </c>
      <c r="H118" s="195">
        <f>VLOOKUP(B118,Ind!$B$7:$L$560,7,0)</f>
        <v>36</v>
      </c>
      <c r="I118" s="195">
        <f>VLOOKUP(B118,Ind!$B$7:$L$560,8,0)</f>
        <v>36</v>
      </c>
      <c r="J118" s="196">
        <f>VLOOKUP(B118,Ind!$B$7:$L$560,9,0)</f>
        <v>1926</v>
      </c>
      <c r="K118" s="196">
        <f>VLOOKUP(B118,Ind!$B$7:$L$560,10,0)</f>
        <v>19</v>
      </c>
      <c r="L118" s="196">
        <f>VLOOKUP(B118,Ind!$B$7:$L$560,11,0)</f>
        <v>3</v>
      </c>
      <c r="M118" s="196">
        <f>VLOOKUP(B118,Ind!$B$7:$T$560,12,0)</f>
        <v>876</v>
      </c>
      <c r="N118" s="196">
        <f>VLOOKUP(B118,Ind!$B$7:$T$560,13,0)</f>
        <v>8</v>
      </c>
      <c r="O118" s="196">
        <f>VLOOKUP(B118,Ind!$B$7:$T$560,14,0)</f>
        <v>1</v>
      </c>
      <c r="P118" s="196">
        <f>VLOOKUP(B118,Ind!$B$7:$T$560,15,0)</f>
        <v>1050</v>
      </c>
      <c r="Q118" s="196">
        <f>VLOOKUP(B118,Ind!$B$7:$T$560,16,0)</f>
        <v>11</v>
      </c>
      <c r="R118" s="196">
        <f>VLOOKUP(B118,Ind!$B$7:$T$560,17,0)</f>
        <v>2</v>
      </c>
    </row>
    <row r="119" spans="1:18" ht="12.75" customHeight="1">
      <c r="A119" s="57">
        <v>71</v>
      </c>
      <c r="B119" s="324">
        <v>68</v>
      </c>
      <c r="C119" s="195" t="str">
        <f>VLOOKUP(B119,Ind!$B$7:$L$560,2,0)</f>
        <v>Brańczyk Piotr</v>
      </c>
      <c r="D119" s="350" t="str">
        <f>VLOOKUP(B119,Ind!$B$7:$L$560,3,0)</f>
        <v>POKÓJ Ruda Śl.</v>
      </c>
      <c r="E119" s="195" t="str">
        <f>VLOOKUP(B119,Ind!$B$7:$L$560,4,0)</f>
        <v>s</v>
      </c>
      <c r="F119" s="195">
        <f>VLOOKUP(B119,Ind!$B$7:$L$560,5,0)</f>
        <v>4</v>
      </c>
      <c r="G119" s="195">
        <f>VLOOKUP(B119,Ind!$B$7:$L$560,6,0)</f>
        <v>0</v>
      </c>
      <c r="H119" s="195">
        <f>VLOOKUP(B119,Ind!$B$7:$L$560,7,0)</f>
        <v>34</v>
      </c>
      <c r="I119" s="195">
        <f>VLOOKUP(B119,Ind!$B$7:$L$560,8,0)</f>
        <v>34</v>
      </c>
      <c r="J119" s="196">
        <f>VLOOKUP(B119,Ind!$B$7:$L$560,9,0)</f>
        <v>1899</v>
      </c>
      <c r="K119" s="196">
        <f>VLOOKUP(B119,Ind!$B$7:$L$560,10,0)</f>
        <v>20</v>
      </c>
      <c r="L119" s="196">
        <f>VLOOKUP(B119,Ind!$B$7:$L$560,11,0)</f>
        <v>3</v>
      </c>
      <c r="M119" s="196">
        <f>VLOOKUP(B119,Ind!$B$7:$T$560,12,0)</f>
        <v>780</v>
      </c>
      <c r="N119" s="196">
        <f>VLOOKUP(B119,Ind!$B$7:$T$560,13,0)</f>
        <v>8</v>
      </c>
      <c r="O119" s="196">
        <f>VLOOKUP(B119,Ind!$B$7:$T$560,14,0)</f>
        <v>1</v>
      </c>
      <c r="P119" s="196">
        <f>VLOOKUP(B119,Ind!$B$7:$T$560,15,0)</f>
        <v>1119</v>
      </c>
      <c r="Q119" s="196">
        <f>VLOOKUP(B119,Ind!$B$7:$T$560,16,0)</f>
        <v>12</v>
      </c>
      <c r="R119" s="196">
        <f>VLOOKUP(B119,Ind!$B$7:$T$560,17,0)</f>
        <v>2</v>
      </c>
    </row>
    <row r="120" spans="1:18" ht="12.75" customHeight="1">
      <c r="A120" s="57">
        <v>72</v>
      </c>
      <c r="B120" s="324">
        <v>33</v>
      </c>
      <c r="C120" s="195" t="str">
        <f>VLOOKUP(B120,Ind!$B$7:$L$560,2,0)</f>
        <v>Śliż Bogdan</v>
      </c>
      <c r="D120" s="350" t="str">
        <f>VLOOKUP(B120,Ind!$B$7:$L$560,3,0)</f>
        <v>ASY Żory</v>
      </c>
      <c r="E120" s="195" t="str">
        <f>VLOOKUP(B120,Ind!$B$7:$L$560,4,0)</f>
        <v>s</v>
      </c>
      <c r="F120" s="195">
        <f>VLOOKUP(B120,Ind!$B$7:$L$560,5,0)</f>
        <v>3</v>
      </c>
      <c r="G120" s="195">
        <f>VLOOKUP(B120,Ind!$B$7:$L$560,6,0)</f>
        <v>0</v>
      </c>
      <c r="H120" s="195">
        <f>VLOOKUP(B120,Ind!$B$7:$L$560,7,0)</f>
        <v>34</v>
      </c>
      <c r="I120" s="195">
        <f>VLOOKUP(B120,Ind!$B$7:$L$560,8,0)</f>
        <v>34</v>
      </c>
      <c r="J120" s="196">
        <f>VLOOKUP(B120,Ind!$B$7:$L$560,9,0)</f>
        <v>1885</v>
      </c>
      <c r="K120" s="196">
        <f>VLOOKUP(B120,Ind!$B$7:$L$560,10,0)</f>
        <v>16</v>
      </c>
      <c r="L120" s="196">
        <f>VLOOKUP(B120,Ind!$B$7:$L$560,11,0)</f>
        <v>2</v>
      </c>
      <c r="M120" s="196">
        <f>VLOOKUP(B120,Ind!$B$7:$T$560,12,0)</f>
        <v>921</v>
      </c>
      <c r="N120" s="196">
        <f>VLOOKUP(B120,Ind!$B$7:$T$560,13,0)</f>
        <v>9</v>
      </c>
      <c r="O120" s="196">
        <f>VLOOKUP(B120,Ind!$B$7:$T$560,14,0)</f>
        <v>2</v>
      </c>
      <c r="P120" s="196">
        <f>VLOOKUP(B120,Ind!$B$7:$T$560,15,0)</f>
        <v>964</v>
      </c>
      <c r="Q120" s="196">
        <f>VLOOKUP(B120,Ind!$B$7:$T$560,16,0)</f>
        <v>7</v>
      </c>
      <c r="R120" s="196">
        <f>VLOOKUP(B120,Ind!$B$7:$T$560,17,0)</f>
        <v>0</v>
      </c>
    </row>
    <row r="121" spans="1:18" ht="12.75" customHeight="1">
      <c r="A121" s="57">
        <v>73</v>
      </c>
      <c r="B121" s="324">
        <v>149</v>
      </c>
      <c r="C121" s="195" t="str">
        <f>VLOOKUP(B121,Ind!$B$7:$L$560,2,0)</f>
        <v>Kafka Piotr</v>
      </c>
      <c r="D121" s="350" t="str">
        <f>VLOOKUP(B121,Ind!$B$7:$L$560,3,0)</f>
        <v>LKS FORTECA Świerklany</v>
      </c>
      <c r="E121" s="195" t="str">
        <f>VLOOKUP(B121,Ind!$B$7:$L$560,4,0)</f>
        <v>s</v>
      </c>
      <c r="F121" s="195">
        <f>VLOOKUP(B121,Ind!$B$7:$L$560,5,0)</f>
        <v>3</v>
      </c>
      <c r="G121" s="195">
        <f>VLOOKUP(B121,Ind!$B$7:$L$560,6,0)</f>
        <v>0</v>
      </c>
      <c r="H121" s="195">
        <f>VLOOKUP(B121,Ind!$B$7:$L$560,7,0)</f>
        <v>34</v>
      </c>
      <c r="I121" s="195">
        <f>VLOOKUP(B121,Ind!$B$7:$L$560,8,0)</f>
        <v>34</v>
      </c>
      <c r="J121" s="196">
        <f>VLOOKUP(B121,Ind!$B$7:$L$560,9,0)</f>
        <v>1882</v>
      </c>
      <c r="K121" s="196">
        <f>VLOOKUP(B121,Ind!$B$7:$L$560,10,0)</f>
        <v>15</v>
      </c>
      <c r="L121" s="196">
        <f>VLOOKUP(B121,Ind!$B$7:$L$560,11,0)</f>
        <v>1</v>
      </c>
      <c r="M121" s="196">
        <f>VLOOKUP(B121,Ind!$B$7:$T$560,12,0)</f>
        <v>1047</v>
      </c>
      <c r="N121" s="196">
        <f>VLOOKUP(B121,Ind!$B$7:$T$560,13,0)</f>
        <v>7</v>
      </c>
      <c r="O121" s="196">
        <f>VLOOKUP(B121,Ind!$B$7:$T$560,14,0)</f>
        <v>0</v>
      </c>
      <c r="P121" s="196">
        <f>VLOOKUP(B121,Ind!$B$7:$T$560,15,0)</f>
        <v>835</v>
      </c>
      <c r="Q121" s="196">
        <f>VLOOKUP(B121,Ind!$B$7:$T$560,16,0)</f>
        <v>8</v>
      </c>
      <c r="R121" s="196">
        <f>VLOOKUP(B121,Ind!$B$7:$T$560,17,0)</f>
        <v>1</v>
      </c>
    </row>
    <row r="122" spans="1:18" ht="12.75" customHeight="1">
      <c r="A122" s="57">
        <v>74</v>
      </c>
      <c r="B122" s="324">
        <v>220</v>
      </c>
      <c r="C122" s="195" t="str">
        <f>VLOOKUP(B122,Ind!$B$7:$L$560,2,0)</f>
        <v>Gryzło Stanisław</v>
      </c>
      <c r="D122" s="350" t="str">
        <f>VLOOKUP(B122,Ind!$B$7:$L$560,3,0)</f>
        <v>MIFAMA Mikołów</v>
      </c>
      <c r="E122" s="195" t="str">
        <f>VLOOKUP(B122,Ind!$B$7:$L$560,4,0)</f>
        <v>s</v>
      </c>
      <c r="F122" s="195">
        <f>VLOOKUP(B122,Ind!$B$7:$L$560,5,0)</f>
        <v>2</v>
      </c>
      <c r="G122" s="195">
        <f>VLOOKUP(B122,Ind!$B$7:$L$560,6,0)</f>
        <v>0</v>
      </c>
      <c r="H122" s="195">
        <f>VLOOKUP(B122,Ind!$B$7:$L$560,7,0)</f>
        <v>34</v>
      </c>
      <c r="I122" s="195">
        <f>VLOOKUP(B122,Ind!$B$7:$L$560,8,0)</f>
        <v>34</v>
      </c>
      <c r="J122" s="196">
        <f>VLOOKUP(B122,Ind!$B$7:$L$560,9,0)</f>
        <v>1877</v>
      </c>
      <c r="K122" s="196">
        <f>VLOOKUP(B122,Ind!$B$7:$L$560,10,0)</f>
        <v>15</v>
      </c>
      <c r="L122" s="196">
        <f>VLOOKUP(B122,Ind!$B$7:$L$560,11,0)</f>
        <v>2</v>
      </c>
      <c r="M122" s="196">
        <f>VLOOKUP(B122,Ind!$B$7:$T$560,12,0)</f>
        <v>1049</v>
      </c>
      <c r="N122" s="196">
        <f>VLOOKUP(B122,Ind!$B$7:$T$560,13,0)</f>
        <v>9</v>
      </c>
      <c r="O122" s="196">
        <f>VLOOKUP(B122,Ind!$B$7:$T$560,14,0)</f>
        <v>1</v>
      </c>
      <c r="P122" s="196">
        <f>VLOOKUP(B122,Ind!$B$7:$T$560,15,0)</f>
        <v>828</v>
      </c>
      <c r="Q122" s="196">
        <f>VLOOKUP(B122,Ind!$B$7:$T$560,16,0)</f>
        <v>6</v>
      </c>
      <c r="R122" s="196">
        <f>VLOOKUP(B122,Ind!$B$7:$T$560,17,0)</f>
        <v>1</v>
      </c>
    </row>
    <row r="123" spans="1:18" ht="12.75" customHeight="1">
      <c r="A123" s="57">
        <v>75</v>
      </c>
      <c r="B123" s="324">
        <v>18</v>
      </c>
      <c r="C123" s="195" t="str">
        <f>VLOOKUP(B123,Ind!$B$7:$L$560,2,0)</f>
        <v>Stanulla Jerzy</v>
      </c>
      <c r="D123" s="350" t="str">
        <f>VLOOKUP(B123,Ind!$B$7:$L$560,3,0)</f>
        <v>DK STRZELEC Strzelce Opolskie</v>
      </c>
      <c r="E123" s="195" t="str">
        <f>VLOOKUP(B123,Ind!$B$7:$L$560,4,0)</f>
        <v>s</v>
      </c>
      <c r="F123" s="195">
        <f>VLOOKUP(B123,Ind!$B$7:$L$560,5,0)</f>
        <v>5</v>
      </c>
      <c r="G123" s="195">
        <f>VLOOKUP(B123,Ind!$B$7:$L$560,6,0)</f>
        <v>0</v>
      </c>
      <c r="H123" s="195">
        <f>VLOOKUP(B123,Ind!$B$7:$L$560,7,0)</f>
        <v>34</v>
      </c>
      <c r="I123" s="195">
        <f>VLOOKUP(B123,Ind!$B$7:$L$560,8,0)</f>
        <v>34</v>
      </c>
      <c r="J123" s="196">
        <f>VLOOKUP(B123,Ind!$B$7:$L$560,9,0)</f>
        <v>1871</v>
      </c>
      <c r="K123" s="196">
        <f>VLOOKUP(B123,Ind!$B$7:$L$560,10,0)</f>
        <v>24</v>
      </c>
      <c r="L123" s="196">
        <f>VLOOKUP(B123,Ind!$B$7:$L$560,11,0)</f>
        <v>7</v>
      </c>
      <c r="M123" s="196">
        <f>VLOOKUP(B123,Ind!$B$7:$T$560,12,0)</f>
        <v>766</v>
      </c>
      <c r="N123" s="196">
        <f>VLOOKUP(B123,Ind!$B$7:$T$560,13,0)</f>
        <v>11</v>
      </c>
      <c r="O123" s="196">
        <f>VLOOKUP(B123,Ind!$B$7:$T$560,14,0)</f>
        <v>4</v>
      </c>
      <c r="P123" s="196">
        <f>VLOOKUP(B123,Ind!$B$7:$T$560,15,0)</f>
        <v>1105</v>
      </c>
      <c r="Q123" s="196">
        <f>VLOOKUP(B123,Ind!$B$7:$T$560,16,0)</f>
        <v>13</v>
      </c>
      <c r="R123" s="196">
        <f>VLOOKUP(B123,Ind!$B$7:$T$560,17,0)</f>
        <v>3</v>
      </c>
    </row>
    <row r="124" spans="1:18" ht="12.75" customHeight="1">
      <c r="A124" s="57">
        <v>76</v>
      </c>
      <c r="B124" s="324">
        <v>49</v>
      </c>
      <c r="C124" s="195" t="str">
        <f>VLOOKUP(B124,Ind!$B$7:$L$560,2,0)</f>
        <v>Ryt Edward</v>
      </c>
      <c r="D124" s="350" t="str">
        <f>VLOOKUP(B124,Ind!$B$7:$L$560,3,0)</f>
        <v>WISUS Żory</v>
      </c>
      <c r="E124" s="195" t="str">
        <f>VLOOKUP(B124,Ind!$B$7:$L$560,4,0)</f>
        <v>s</v>
      </c>
      <c r="F124" s="195">
        <f>VLOOKUP(B124,Ind!$B$7:$L$560,5,0)</f>
        <v>3</v>
      </c>
      <c r="G124" s="195">
        <f>VLOOKUP(B124,Ind!$B$7:$L$560,6,0)</f>
        <v>0</v>
      </c>
      <c r="H124" s="195">
        <f>VLOOKUP(B124,Ind!$B$7:$L$560,7,0)</f>
        <v>34</v>
      </c>
      <c r="I124" s="195">
        <f>VLOOKUP(B124,Ind!$B$7:$L$560,8,0)</f>
        <v>34</v>
      </c>
      <c r="J124" s="196">
        <f>VLOOKUP(B124,Ind!$B$7:$L$560,9,0)</f>
        <v>1852</v>
      </c>
      <c r="K124" s="196">
        <f>VLOOKUP(B124,Ind!$B$7:$L$560,10,0)</f>
        <v>16</v>
      </c>
      <c r="L124" s="196">
        <f>VLOOKUP(B124,Ind!$B$7:$L$560,11,0)</f>
        <v>1</v>
      </c>
      <c r="M124" s="196">
        <f>VLOOKUP(B124,Ind!$B$7:$T$560,12,0)</f>
        <v>986</v>
      </c>
      <c r="N124" s="196">
        <f>VLOOKUP(B124,Ind!$B$7:$T$560,13,0)</f>
        <v>8</v>
      </c>
      <c r="O124" s="196">
        <f>VLOOKUP(B124,Ind!$B$7:$T$560,14,0)</f>
        <v>0</v>
      </c>
      <c r="P124" s="196">
        <f>VLOOKUP(B124,Ind!$B$7:$T$560,15,0)</f>
        <v>866</v>
      </c>
      <c r="Q124" s="196">
        <f>VLOOKUP(B124,Ind!$B$7:$T$560,16,0)</f>
        <v>8</v>
      </c>
      <c r="R124" s="196">
        <f>VLOOKUP(B124,Ind!$B$7:$T$560,17,0)</f>
        <v>1</v>
      </c>
    </row>
    <row r="125" spans="1:18" ht="12.75" customHeight="1">
      <c r="A125" s="57">
        <v>77</v>
      </c>
      <c r="B125" s="324">
        <v>45</v>
      </c>
      <c r="C125" s="195" t="str">
        <f>VLOOKUP(B125,Ind!$B$7:$L$560,2,0)</f>
        <v>Schulz Stefan</v>
      </c>
      <c r="D125" s="350" t="str">
        <f>VLOOKUP(B125,Ind!$B$7:$L$560,3,0)</f>
        <v>WISUS Żory</v>
      </c>
      <c r="E125" s="195" t="str">
        <f>VLOOKUP(B125,Ind!$B$7:$L$560,4,0)</f>
        <v>s</v>
      </c>
      <c r="F125" s="195">
        <f>VLOOKUP(B125,Ind!$B$7:$L$560,5,0)</f>
        <v>3</v>
      </c>
      <c r="G125" s="195">
        <f>VLOOKUP(B125,Ind!$B$7:$L$560,6,0)</f>
        <v>0</v>
      </c>
      <c r="H125" s="195">
        <f>VLOOKUP(B125,Ind!$B$7:$L$560,7,0)</f>
        <v>32</v>
      </c>
      <c r="I125" s="195">
        <f>VLOOKUP(B125,Ind!$B$7:$L$560,8,0)</f>
        <v>32</v>
      </c>
      <c r="J125" s="196">
        <f>VLOOKUP(B125,Ind!$B$7:$L$560,9,0)</f>
        <v>1841</v>
      </c>
      <c r="K125" s="196">
        <f>VLOOKUP(B125,Ind!$B$7:$L$560,10,0)</f>
        <v>20</v>
      </c>
      <c r="L125" s="196">
        <f>VLOOKUP(B125,Ind!$B$7:$L$560,11,0)</f>
        <v>5</v>
      </c>
      <c r="M125" s="196">
        <f>VLOOKUP(B125,Ind!$B$7:$T$560,12,0)</f>
        <v>681</v>
      </c>
      <c r="N125" s="196">
        <f>VLOOKUP(B125,Ind!$B$7:$T$560,13,0)</f>
        <v>7</v>
      </c>
      <c r="O125" s="196">
        <f>VLOOKUP(B125,Ind!$B$7:$T$560,14,0)</f>
        <v>1</v>
      </c>
      <c r="P125" s="196">
        <f>VLOOKUP(B125,Ind!$B$7:$T$560,15,0)</f>
        <v>1160</v>
      </c>
      <c r="Q125" s="196">
        <f>VLOOKUP(B125,Ind!$B$7:$T$560,16,0)</f>
        <v>13</v>
      </c>
      <c r="R125" s="196">
        <f>VLOOKUP(B125,Ind!$B$7:$T$560,17,0)</f>
        <v>4</v>
      </c>
    </row>
    <row r="126" spans="1:18" ht="12.75" customHeight="1">
      <c r="A126" s="57">
        <v>78</v>
      </c>
      <c r="B126" s="324">
        <v>142</v>
      </c>
      <c r="C126" s="195" t="str">
        <f>VLOOKUP(B126,Ind!$B$7:$L$560,2,0)</f>
        <v>Rączkowski Mieczysław</v>
      </c>
      <c r="D126" s="350" t="str">
        <f>VLOOKUP(B126,Ind!$B$7:$L$560,3,0)</f>
        <v>LECH Kędzierzyn-Koźle</v>
      </c>
      <c r="E126" s="195" t="str">
        <f>VLOOKUP(B126,Ind!$B$7:$L$560,4,0)</f>
        <v>s</v>
      </c>
      <c r="F126" s="195">
        <f>VLOOKUP(B126,Ind!$B$7:$L$560,5,0)</f>
        <v>5</v>
      </c>
      <c r="G126" s="195">
        <f>VLOOKUP(B126,Ind!$B$7:$L$560,6,0)</f>
        <v>0</v>
      </c>
      <c r="H126" s="195">
        <f>VLOOKUP(B126,Ind!$B$7:$L$560,7,0)</f>
        <v>32</v>
      </c>
      <c r="I126" s="195">
        <f>VLOOKUP(B126,Ind!$B$7:$L$560,8,0)</f>
        <v>32</v>
      </c>
      <c r="J126" s="196">
        <f>VLOOKUP(B126,Ind!$B$7:$L$560,9,0)</f>
        <v>1841</v>
      </c>
      <c r="K126" s="196">
        <f>VLOOKUP(B126,Ind!$B$7:$L$560,10,0)</f>
        <v>18</v>
      </c>
      <c r="L126" s="196">
        <f>VLOOKUP(B126,Ind!$B$7:$L$560,11,0)</f>
        <v>4</v>
      </c>
      <c r="M126" s="196">
        <f>VLOOKUP(B126,Ind!$B$7:$T$560,12,0)</f>
        <v>1599</v>
      </c>
      <c r="N126" s="196">
        <f>VLOOKUP(B126,Ind!$B$7:$T$560,13,0)</f>
        <v>13</v>
      </c>
      <c r="O126" s="196">
        <f>VLOOKUP(B126,Ind!$B$7:$T$560,14,0)</f>
        <v>0</v>
      </c>
      <c r="P126" s="196">
        <f>VLOOKUP(B126,Ind!$B$7:$T$560,15,0)</f>
        <v>242</v>
      </c>
      <c r="Q126" s="196">
        <f>VLOOKUP(B126,Ind!$B$7:$T$560,16,0)</f>
        <v>5</v>
      </c>
      <c r="R126" s="196">
        <f>VLOOKUP(B126,Ind!$B$7:$T$560,17,0)</f>
        <v>4</v>
      </c>
    </row>
    <row r="127" spans="1:18" ht="12.75" customHeight="1">
      <c r="A127" s="57">
        <v>79</v>
      </c>
      <c r="B127" s="324">
        <v>76</v>
      </c>
      <c r="C127" s="195" t="str">
        <f>VLOOKUP(B127,Ind!$B$7:$L$560,2,0)</f>
        <v>Szumski Zbigniew</v>
      </c>
      <c r="D127" s="350" t="str">
        <f>VLOOKUP(B127,Ind!$B$7:$L$560,3,0)</f>
        <v>SAKOP 4 ASY Bytom</v>
      </c>
      <c r="E127" s="195" t="str">
        <f>VLOOKUP(B127,Ind!$B$7:$L$560,4,0)</f>
        <v>s</v>
      </c>
      <c r="F127" s="195">
        <f>VLOOKUP(B127,Ind!$B$7:$L$560,5,0)</f>
        <v>4</v>
      </c>
      <c r="G127" s="195">
        <f>VLOOKUP(B127,Ind!$B$7:$L$560,6,0)</f>
        <v>0</v>
      </c>
      <c r="H127" s="195">
        <f>VLOOKUP(B127,Ind!$B$7:$L$560,7,0)</f>
        <v>32</v>
      </c>
      <c r="I127" s="195">
        <f>VLOOKUP(B127,Ind!$B$7:$L$560,8,0)</f>
        <v>32</v>
      </c>
      <c r="J127" s="196">
        <f>VLOOKUP(B127,Ind!$B$7:$L$560,9,0)</f>
        <v>1833</v>
      </c>
      <c r="K127" s="196">
        <f>VLOOKUP(B127,Ind!$B$7:$L$560,10,0)</f>
        <v>23</v>
      </c>
      <c r="L127" s="196">
        <f>VLOOKUP(B127,Ind!$B$7:$L$560,11,0)</f>
        <v>7</v>
      </c>
      <c r="M127" s="196">
        <f>VLOOKUP(B127,Ind!$B$7:$T$560,12,0)</f>
        <v>1252</v>
      </c>
      <c r="N127" s="196">
        <f>VLOOKUP(B127,Ind!$B$7:$T$560,13,0)</f>
        <v>14</v>
      </c>
      <c r="O127" s="196">
        <f>VLOOKUP(B127,Ind!$B$7:$T$560,14,0)</f>
        <v>3</v>
      </c>
      <c r="P127" s="196">
        <f>VLOOKUP(B127,Ind!$B$7:$T$560,15,0)</f>
        <v>581</v>
      </c>
      <c r="Q127" s="196">
        <f>VLOOKUP(B127,Ind!$B$7:$T$560,16,0)</f>
        <v>9</v>
      </c>
      <c r="R127" s="196">
        <f>VLOOKUP(B127,Ind!$B$7:$T$560,17,0)</f>
        <v>4</v>
      </c>
    </row>
    <row r="128" spans="1:18" ht="12.75" customHeight="1">
      <c r="A128" s="57">
        <v>80</v>
      </c>
      <c r="B128" s="324">
        <v>268</v>
      </c>
      <c r="C128" s="195" t="str">
        <f>VLOOKUP(B128,Ind!$B$7:$L$560,2,0)</f>
        <v>Bonk Walter</v>
      </c>
      <c r="D128" s="350" t="str">
        <f>VLOOKUP(B128,Ind!$B$7:$L$560,3,0)</f>
        <v>SKAT Kolonowskie</v>
      </c>
      <c r="E128" s="195" t="str">
        <f>VLOOKUP(B128,Ind!$B$7:$L$560,4,0)</f>
        <v>s</v>
      </c>
      <c r="F128" s="195">
        <f>VLOOKUP(B128,Ind!$B$7:$L$560,5,0)</f>
        <v>5</v>
      </c>
      <c r="G128" s="195">
        <f>VLOOKUP(B128,Ind!$B$7:$L$560,6,0)</f>
        <v>0</v>
      </c>
      <c r="H128" s="195">
        <f>VLOOKUP(B128,Ind!$B$7:$L$560,7,0)</f>
        <v>32</v>
      </c>
      <c r="I128" s="195">
        <f>VLOOKUP(B128,Ind!$B$7:$L$560,8,0)</f>
        <v>32</v>
      </c>
      <c r="J128" s="196">
        <f>VLOOKUP(B128,Ind!$B$7:$L$560,9,0)</f>
        <v>1824</v>
      </c>
      <c r="K128" s="196">
        <f>VLOOKUP(B128,Ind!$B$7:$L$560,10,0)</f>
        <v>21</v>
      </c>
      <c r="L128" s="196">
        <f>VLOOKUP(B128,Ind!$B$7:$L$560,11,0)</f>
        <v>6</v>
      </c>
      <c r="M128" s="196">
        <f>VLOOKUP(B128,Ind!$B$7:$T$560,12,0)</f>
        <v>502</v>
      </c>
      <c r="N128" s="196">
        <f>VLOOKUP(B128,Ind!$B$7:$T$560,13,0)</f>
        <v>7</v>
      </c>
      <c r="O128" s="196">
        <f>VLOOKUP(B128,Ind!$B$7:$T$560,14,0)</f>
        <v>3</v>
      </c>
      <c r="P128" s="196">
        <f>VLOOKUP(B128,Ind!$B$7:$T$560,15,0)</f>
        <v>1322</v>
      </c>
      <c r="Q128" s="196">
        <f>VLOOKUP(B128,Ind!$B$7:$T$560,16,0)</f>
        <v>14</v>
      </c>
      <c r="R128" s="196">
        <f>VLOOKUP(B128,Ind!$B$7:$T$560,17,0)</f>
        <v>3</v>
      </c>
    </row>
    <row r="129" spans="1:18" ht="12.75" customHeight="1">
      <c r="A129" s="57">
        <v>81</v>
      </c>
      <c r="B129" s="324">
        <v>113</v>
      </c>
      <c r="C129" s="195" t="str">
        <f>VLOOKUP(B129,Ind!$B$7:$L$560,2,0)</f>
        <v>Lorenz Ryszard</v>
      </c>
      <c r="D129" s="350" t="str">
        <f>VLOOKUP(B129,Ind!$B$7:$L$560,3,0)</f>
        <v>WISUS Żory</v>
      </c>
      <c r="E129" s="195" t="str">
        <f>VLOOKUP(B129,Ind!$B$7:$L$560,4,0)</f>
        <v>s</v>
      </c>
      <c r="F129" s="195">
        <f>VLOOKUP(B129,Ind!$B$7:$L$560,5,0)</f>
        <v>3</v>
      </c>
      <c r="G129" s="195">
        <f>VLOOKUP(B129,Ind!$B$7:$L$560,6,0)</f>
        <v>0</v>
      </c>
      <c r="H129" s="195">
        <f>VLOOKUP(B129,Ind!$B$7:$L$560,7,0)</f>
        <v>32</v>
      </c>
      <c r="I129" s="195">
        <f>VLOOKUP(B129,Ind!$B$7:$L$560,8,0)</f>
        <v>32</v>
      </c>
      <c r="J129" s="196">
        <f>VLOOKUP(B129,Ind!$B$7:$L$560,9,0)</f>
        <v>1820</v>
      </c>
      <c r="K129" s="196">
        <f>VLOOKUP(B129,Ind!$B$7:$L$560,10,0)</f>
        <v>10</v>
      </c>
      <c r="L129" s="196">
        <f>VLOOKUP(B129,Ind!$B$7:$L$560,11,0)</f>
        <v>0</v>
      </c>
      <c r="M129" s="196">
        <f>VLOOKUP(B129,Ind!$B$7:$T$560,12,0)</f>
        <v>873</v>
      </c>
      <c r="N129" s="196">
        <f>VLOOKUP(B129,Ind!$B$7:$T$560,13,0)</f>
        <v>6</v>
      </c>
      <c r="O129" s="196">
        <f>VLOOKUP(B129,Ind!$B$7:$T$560,14,0)</f>
        <v>0</v>
      </c>
      <c r="P129" s="196">
        <f>VLOOKUP(B129,Ind!$B$7:$T$560,15,0)</f>
        <v>947</v>
      </c>
      <c r="Q129" s="196">
        <f>VLOOKUP(B129,Ind!$B$7:$T$560,16,0)</f>
        <v>4</v>
      </c>
      <c r="R129" s="196">
        <f>VLOOKUP(B129,Ind!$B$7:$T$560,17,0)</f>
        <v>0</v>
      </c>
    </row>
    <row r="130" spans="1:18" ht="12.75" customHeight="1">
      <c r="A130" s="57">
        <v>82</v>
      </c>
      <c r="B130" s="324">
        <v>298</v>
      </c>
      <c r="C130" s="195" t="str">
        <f>VLOOKUP(B130,Ind!$B$7:$L$560,2,0)</f>
        <v>Stroiński Włodzimierz</v>
      </c>
      <c r="D130" s="350" t="str">
        <f>VLOOKUP(B130,Ind!$B$7:$L$560,3,0)</f>
        <v>S.C. STRAŻAK Głożyny</v>
      </c>
      <c r="E130" s="195" t="str">
        <f>VLOOKUP(B130,Ind!$B$7:$L$560,4,0)</f>
        <v>s</v>
      </c>
      <c r="F130" s="195">
        <f>VLOOKUP(B130,Ind!$B$7:$L$560,5,0)</f>
        <v>7</v>
      </c>
      <c r="G130" s="195">
        <f>VLOOKUP(B130,Ind!$B$7:$L$560,6,0)</f>
        <v>0</v>
      </c>
      <c r="H130" s="195">
        <f>VLOOKUP(B130,Ind!$B$7:$L$560,7,0)</f>
        <v>32</v>
      </c>
      <c r="I130" s="195">
        <f>VLOOKUP(B130,Ind!$B$7:$L$560,8,0)</f>
        <v>32</v>
      </c>
      <c r="J130" s="196">
        <f>VLOOKUP(B130,Ind!$B$7:$L$560,9,0)</f>
        <v>1819</v>
      </c>
      <c r="K130" s="196">
        <f>VLOOKUP(B130,Ind!$B$7:$L$560,10,0)</f>
        <v>24</v>
      </c>
      <c r="L130" s="196">
        <f>VLOOKUP(B130,Ind!$B$7:$L$560,11,0)</f>
        <v>7</v>
      </c>
      <c r="M130" s="196">
        <f>VLOOKUP(B130,Ind!$B$7:$T$560,12,0)</f>
        <v>803</v>
      </c>
      <c r="N130" s="196">
        <f>VLOOKUP(B130,Ind!$B$7:$T$560,13,0)</f>
        <v>12</v>
      </c>
      <c r="O130" s="196">
        <f>VLOOKUP(B130,Ind!$B$7:$T$560,14,0)</f>
        <v>4</v>
      </c>
      <c r="P130" s="196">
        <f>VLOOKUP(B130,Ind!$B$7:$T$560,15,0)</f>
        <v>1016</v>
      </c>
      <c r="Q130" s="196">
        <f>VLOOKUP(B130,Ind!$B$7:$T$560,16,0)</f>
        <v>12</v>
      </c>
      <c r="R130" s="196">
        <f>VLOOKUP(B130,Ind!$B$7:$T$560,17,0)</f>
        <v>3</v>
      </c>
    </row>
    <row r="131" spans="1:18" ht="12.75" customHeight="1">
      <c r="A131" s="57">
        <v>83</v>
      </c>
      <c r="B131" s="324">
        <v>93</v>
      </c>
      <c r="C131" s="195" t="str">
        <f>VLOOKUP(B131,Ind!$B$7:$L$560,2,0)</f>
        <v>Niemiec Stanisław</v>
      </c>
      <c r="D131" s="350" t="str">
        <f>VLOOKUP(B131,Ind!$B$7:$L$560,3,0)</f>
        <v>ASY Żory</v>
      </c>
      <c r="E131" s="195" t="str">
        <f>VLOOKUP(B131,Ind!$B$7:$L$560,4,0)</f>
        <v>s</v>
      </c>
      <c r="F131" s="195">
        <f>VLOOKUP(B131,Ind!$B$7:$L$560,5,0)</f>
        <v>3</v>
      </c>
      <c r="G131" s="195">
        <f>VLOOKUP(B131,Ind!$B$7:$L$560,6,0)</f>
        <v>0</v>
      </c>
      <c r="H131" s="195">
        <f>VLOOKUP(B131,Ind!$B$7:$L$560,7,0)</f>
        <v>32</v>
      </c>
      <c r="I131" s="195">
        <f>VLOOKUP(B131,Ind!$B$7:$L$560,8,0)</f>
        <v>32</v>
      </c>
      <c r="J131" s="196">
        <f>VLOOKUP(B131,Ind!$B$7:$L$560,9,0)</f>
        <v>1819</v>
      </c>
      <c r="K131" s="196">
        <f>VLOOKUP(B131,Ind!$B$7:$L$560,10,0)</f>
        <v>15</v>
      </c>
      <c r="L131" s="196">
        <f>VLOOKUP(B131,Ind!$B$7:$L$560,11,0)</f>
        <v>1</v>
      </c>
      <c r="M131" s="196">
        <f>VLOOKUP(B131,Ind!$B$7:$T$560,12,0)</f>
        <v>880</v>
      </c>
      <c r="N131" s="196">
        <f>VLOOKUP(B131,Ind!$B$7:$T$560,13,0)</f>
        <v>7</v>
      </c>
      <c r="O131" s="196">
        <f>VLOOKUP(B131,Ind!$B$7:$T$560,14,0)</f>
        <v>0</v>
      </c>
      <c r="P131" s="196">
        <f>VLOOKUP(B131,Ind!$B$7:$T$560,15,0)</f>
        <v>939</v>
      </c>
      <c r="Q131" s="196">
        <f>VLOOKUP(B131,Ind!$B$7:$T$560,16,0)</f>
        <v>8</v>
      </c>
      <c r="R131" s="196">
        <f>VLOOKUP(B131,Ind!$B$7:$T$560,17,0)</f>
        <v>1</v>
      </c>
    </row>
    <row r="132" spans="1:18" ht="12.75" customHeight="1">
      <c r="A132" s="57">
        <v>84</v>
      </c>
      <c r="B132" s="324">
        <v>16</v>
      </c>
      <c r="C132" s="195" t="str">
        <f>VLOOKUP(B132,Ind!$B$7:$L$560,2,0)</f>
        <v>Marczak Stanisław</v>
      </c>
      <c r="D132" s="350" t="str">
        <f>VLOOKUP(B132,Ind!$B$7:$L$560,3,0)</f>
        <v>POKÓJ Ruda Śl.</v>
      </c>
      <c r="E132" s="195" t="str">
        <f>VLOOKUP(B132,Ind!$B$7:$L$560,4,0)</f>
        <v>s</v>
      </c>
      <c r="F132" s="195">
        <f>VLOOKUP(B132,Ind!$B$7:$L$560,5,0)</f>
        <v>4</v>
      </c>
      <c r="G132" s="195">
        <f>VLOOKUP(B132,Ind!$B$7:$L$560,6,0)</f>
        <v>0</v>
      </c>
      <c r="H132" s="195">
        <f>VLOOKUP(B132,Ind!$B$7:$L$560,7,0)</f>
        <v>32</v>
      </c>
      <c r="I132" s="195">
        <f>VLOOKUP(B132,Ind!$B$7:$L$560,8,0)</f>
        <v>32</v>
      </c>
      <c r="J132" s="196">
        <f>VLOOKUP(B132,Ind!$B$7:$L$560,9,0)</f>
        <v>1812</v>
      </c>
      <c r="K132" s="196">
        <f>VLOOKUP(B132,Ind!$B$7:$L$560,10,0)</f>
        <v>19</v>
      </c>
      <c r="L132" s="196">
        <f>VLOOKUP(B132,Ind!$B$7:$L$560,11,0)</f>
        <v>4</v>
      </c>
      <c r="M132" s="196">
        <f>VLOOKUP(B132,Ind!$B$7:$T$560,12,0)</f>
        <v>780</v>
      </c>
      <c r="N132" s="196">
        <f>VLOOKUP(B132,Ind!$B$7:$T$560,13,0)</f>
        <v>7</v>
      </c>
      <c r="O132" s="196">
        <f>VLOOKUP(B132,Ind!$B$7:$T$560,14,0)</f>
        <v>1</v>
      </c>
      <c r="P132" s="196">
        <f>VLOOKUP(B132,Ind!$B$7:$T$560,15,0)</f>
        <v>1032</v>
      </c>
      <c r="Q132" s="196">
        <f>VLOOKUP(B132,Ind!$B$7:$T$560,16,0)</f>
        <v>12</v>
      </c>
      <c r="R132" s="196">
        <f>VLOOKUP(B132,Ind!$B$7:$T$560,17,0)</f>
        <v>3</v>
      </c>
    </row>
    <row r="133" spans="1:18" ht="12.75" customHeight="1">
      <c r="A133" s="57">
        <v>85</v>
      </c>
      <c r="B133" s="324">
        <v>168</v>
      </c>
      <c r="C133" s="195" t="str">
        <f>VLOOKUP(B133,Ind!$B$7:$L$560,2,0)</f>
        <v>Skotnica Alojzy</v>
      </c>
      <c r="D133" s="350" t="str">
        <f>VLOOKUP(B133,Ind!$B$7:$L$560,3,0)</f>
        <v>TS Pszczyna</v>
      </c>
      <c r="E133" s="195" t="str">
        <f>VLOOKUP(B133,Ind!$B$7:$L$560,4,0)</f>
        <v>s</v>
      </c>
      <c r="F133" s="195">
        <f>VLOOKUP(B133,Ind!$B$7:$L$560,5,0)</f>
        <v>2</v>
      </c>
      <c r="G133" s="195">
        <f>VLOOKUP(B133,Ind!$B$7:$L$560,6,0)</f>
        <v>0</v>
      </c>
      <c r="H133" s="195">
        <f>VLOOKUP(B133,Ind!$B$7:$L$560,7,0)</f>
        <v>32</v>
      </c>
      <c r="I133" s="195">
        <f>VLOOKUP(B133,Ind!$B$7:$L$560,8,0)</f>
        <v>32</v>
      </c>
      <c r="J133" s="196">
        <f>VLOOKUP(B133,Ind!$B$7:$L$560,9,0)</f>
        <v>1809</v>
      </c>
      <c r="K133" s="196">
        <f>VLOOKUP(B133,Ind!$B$7:$L$560,10,0)</f>
        <v>20</v>
      </c>
      <c r="L133" s="196">
        <f>VLOOKUP(B133,Ind!$B$7:$L$560,11,0)</f>
        <v>4</v>
      </c>
      <c r="M133" s="196">
        <f>VLOOKUP(B133,Ind!$B$7:$T$560,12,0)</f>
        <v>1038</v>
      </c>
      <c r="N133" s="196">
        <f>VLOOKUP(B133,Ind!$B$7:$T$560,13,0)</f>
        <v>11</v>
      </c>
      <c r="O133" s="196">
        <f>VLOOKUP(B133,Ind!$B$7:$T$560,14,0)</f>
        <v>2</v>
      </c>
      <c r="P133" s="196">
        <f>VLOOKUP(B133,Ind!$B$7:$T$560,15,0)</f>
        <v>771</v>
      </c>
      <c r="Q133" s="196">
        <f>VLOOKUP(B133,Ind!$B$7:$T$560,16,0)</f>
        <v>9</v>
      </c>
      <c r="R133" s="196">
        <f>VLOOKUP(B133,Ind!$B$7:$T$560,17,0)</f>
        <v>2</v>
      </c>
    </row>
    <row r="134" spans="1:18" ht="12.75" customHeight="1">
      <c r="A134" s="57">
        <v>86</v>
      </c>
      <c r="B134" s="324">
        <v>106</v>
      </c>
      <c r="C134" s="195" t="str">
        <f>VLOOKUP(B134,Ind!$B$7:$L$560,2,0)</f>
        <v>Deptała Leon</v>
      </c>
      <c r="D134" s="350" t="str">
        <f>VLOOKUP(B134,Ind!$B$7:$L$560,3,0)</f>
        <v>SKAT Kolonowskie</v>
      </c>
      <c r="E134" s="195" t="str">
        <f>VLOOKUP(B134,Ind!$B$7:$L$560,4,0)</f>
        <v>s</v>
      </c>
      <c r="F134" s="195">
        <f>VLOOKUP(B134,Ind!$B$7:$L$560,5,0)</f>
        <v>5</v>
      </c>
      <c r="G134" s="195">
        <f>VLOOKUP(B134,Ind!$B$7:$L$560,6,0)</f>
        <v>0</v>
      </c>
      <c r="H134" s="195">
        <f>VLOOKUP(B134,Ind!$B$7:$L$560,7,0)</f>
        <v>32</v>
      </c>
      <c r="I134" s="195">
        <f>VLOOKUP(B134,Ind!$B$7:$L$560,8,0)</f>
        <v>32</v>
      </c>
      <c r="J134" s="196">
        <f>VLOOKUP(B134,Ind!$B$7:$L$560,9,0)</f>
        <v>1802</v>
      </c>
      <c r="K134" s="196">
        <f>VLOOKUP(B134,Ind!$B$7:$L$560,10,0)</f>
        <v>15</v>
      </c>
      <c r="L134" s="196">
        <f>VLOOKUP(B134,Ind!$B$7:$L$560,11,0)</f>
        <v>1</v>
      </c>
      <c r="M134" s="196">
        <f>VLOOKUP(B134,Ind!$B$7:$T$560,12,0)</f>
        <v>1022</v>
      </c>
      <c r="N134" s="196">
        <f>VLOOKUP(B134,Ind!$B$7:$T$560,13,0)</f>
        <v>8</v>
      </c>
      <c r="O134" s="196">
        <f>VLOOKUP(B134,Ind!$B$7:$T$560,14,0)</f>
        <v>0</v>
      </c>
      <c r="P134" s="196">
        <f>VLOOKUP(B134,Ind!$B$7:$T$560,15,0)</f>
        <v>780</v>
      </c>
      <c r="Q134" s="196">
        <f>VLOOKUP(B134,Ind!$B$7:$T$560,16,0)</f>
        <v>7</v>
      </c>
      <c r="R134" s="196">
        <f>VLOOKUP(B134,Ind!$B$7:$T$560,17,0)</f>
        <v>1</v>
      </c>
    </row>
    <row r="135" spans="1:18" ht="12.75" customHeight="1">
      <c r="A135" s="57">
        <v>87</v>
      </c>
      <c r="B135" s="324">
        <v>267</v>
      </c>
      <c r="C135" s="195" t="str">
        <f>VLOOKUP(B135,Ind!$B$7:$L$560,2,0)</f>
        <v>Warecki Bernard</v>
      </c>
      <c r="D135" s="350" t="str">
        <f>VLOOKUP(B135,Ind!$B$7:$L$560,3,0)</f>
        <v>SILESIA Tarnowskie Góry</v>
      </c>
      <c r="E135" s="195" t="str">
        <f>VLOOKUP(B135,Ind!$B$7:$L$560,4,0)</f>
        <v>s</v>
      </c>
      <c r="F135" s="195">
        <f>VLOOKUP(B135,Ind!$B$7:$L$560,5,0)</f>
        <v>1</v>
      </c>
      <c r="G135" s="195">
        <f>VLOOKUP(B135,Ind!$B$7:$L$560,6,0)</f>
        <v>0</v>
      </c>
      <c r="H135" s="195">
        <f>VLOOKUP(B135,Ind!$B$7:$L$560,7,0)</f>
        <v>30</v>
      </c>
      <c r="I135" s="195">
        <f>VLOOKUP(B135,Ind!$B$7:$L$560,8,0)</f>
        <v>30</v>
      </c>
      <c r="J135" s="196">
        <f>VLOOKUP(B135,Ind!$B$7:$L$560,9,0)</f>
        <v>1799</v>
      </c>
      <c r="K135" s="196">
        <f>VLOOKUP(B135,Ind!$B$7:$L$560,10,0)</f>
        <v>17</v>
      </c>
      <c r="L135" s="196">
        <f>VLOOKUP(B135,Ind!$B$7:$L$560,11,0)</f>
        <v>4</v>
      </c>
      <c r="M135" s="196">
        <f>VLOOKUP(B135,Ind!$B$7:$T$560,12,0)</f>
        <v>1065</v>
      </c>
      <c r="N135" s="196">
        <f>VLOOKUP(B135,Ind!$B$7:$T$560,13,0)</f>
        <v>9</v>
      </c>
      <c r="O135" s="196">
        <f>VLOOKUP(B135,Ind!$B$7:$T$560,14,0)</f>
        <v>2</v>
      </c>
      <c r="P135" s="196">
        <f>VLOOKUP(B135,Ind!$B$7:$T$560,15,0)</f>
        <v>734</v>
      </c>
      <c r="Q135" s="196">
        <f>VLOOKUP(B135,Ind!$B$7:$T$560,16,0)</f>
        <v>8</v>
      </c>
      <c r="R135" s="196">
        <f>VLOOKUP(B135,Ind!$B$7:$T$560,17,0)</f>
        <v>2</v>
      </c>
    </row>
    <row r="136" spans="1:18" ht="12.75" customHeight="1">
      <c r="A136" s="57">
        <v>88</v>
      </c>
      <c r="B136" s="324">
        <v>255</v>
      </c>
      <c r="C136" s="195" t="str">
        <f>VLOOKUP(B136,Ind!$B$7:$L$560,2,0)</f>
        <v>Szober Andrzej</v>
      </c>
      <c r="D136" s="350" t="str">
        <f>VLOOKUP(B136,Ind!$B$7:$L$560,3,0)</f>
        <v>GRIN Siemianowice Śl.</v>
      </c>
      <c r="E136" s="195" t="str">
        <f>VLOOKUP(B136,Ind!$B$7:$L$560,4,0)</f>
        <v>s</v>
      </c>
      <c r="F136" s="195">
        <f>VLOOKUP(B136,Ind!$B$7:$L$560,5,0)</f>
        <v>1</v>
      </c>
      <c r="G136" s="195">
        <f>VLOOKUP(B136,Ind!$B$7:$L$560,6,0)</f>
        <v>0</v>
      </c>
      <c r="H136" s="195">
        <f>VLOOKUP(B136,Ind!$B$7:$L$560,7,0)</f>
        <v>30</v>
      </c>
      <c r="I136" s="195">
        <f>VLOOKUP(B136,Ind!$B$7:$L$560,8,0)</f>
        <v>30</v>
      </c>
      <c r="J136" s="196">
        <f>VLOOKUP(B136,Ind!$B$7:$L$560,9,0)</f>
        <v>1795</v>
      </c>
      <c r="K136" s="196">
        <f>VLOOKUP(B136,Ind!$B$7:$L$560,10,0)</f>
        <v>21</v>
      </c>
      <c r="L136" s="196">
        <f>VLOOKUP(B136,Ind!$B$7:$L$560,11,0)</f>
        <v>3</v>
      </c>
      <c r="M136" s="196">
        <f>VLOOKUP(B136,Ind!$B$7:$T$560,12,0)</f>
        <v>984</v>
      </c>
      <c r="N136" s="196">
        <f>VLOOKUP(B136,Ind!$B$7:$T$560,13,0)</f>
        <v>11</v>
      </c>
      <c r="O136" s="196">
        <f>VLOOKUP(B136,Ind!$B$7:$T$560,14,0)</f>
        <v>1</v>
      </c>
      <c r="P136" s="196">
        <f>VLOOKUP(B136,Ind!$B$7:$T$560,15,0)</f>
        <v>811</v>
      </c>
      <c r="Q136" s="196">
        <f>VLOOKUP(B136,Ind!$B$7:$T$560,16,0)</f>
        <v>10</v>
      </c>
      <c r="R136" s="196">
        <f>VLOOKUP(B136,Ind!$B$7:$T$560,17,0)</f>
        <v>2</v>
      </c>
    </row>
    <row r="137" spans="1:18" ht="12.75" customHeight="1">
      <c r="A137" s="57">
        <v>89</v>
      </c>
      <c r="B137" s="324">
        <v>314</v>
      </c>
      <c r="C137" s="195" t="str">
        <f>VLOOKUP(B137,Ind!$B$7:$L$560,2,0)</f>
        <v>Węglorz Bolesław</v>
      </c>
      <c r="D137" s="350" t="str">
        <f>VLOOKUP(B137,Ind!$B$7:$L$560,3,0)</f>
        <v>EMERYT Kobyla</v>
      </c>
      <c r="E137" s="195" t="str">
        <f>VLOOKUP(B137,Ind!$B$7:$L$560,4,0)</f>
        <v>s</v>
      </c>
      <c r="F137" s="195">
        <f>VLOOKUP(B137,Ind!$B$7:$L$560,5,0)</f>
        <v>7</v>
      </c>
      <c r="G137" s="195">
        <f>VLOOKUP(B137,Ind!$B$7:$L$560,6,0)</f>
        <v>0</v>
      </c>
      <c r="H137" s="195">
        <f>VLOOKUP(B137,Ind!$B$7:$L$560,7,0)</f>
        <v>30</v>
      </c>
      <c r="I137" s="195">
        <f>VLOOKUP(B137,Ind!$B$7:$L$560,8,0)</f>
        <v>30</v>
      </c>
      <c r="J137" s="196">
        <f>VLOOKUP(B137,Ind!$B$7:$L$560,9,0)</f>
        <v>1785</v>
      </c>
      <c r="K137" s="196">
        <f>VLOOKUP(B137,Ind!$B$7:$L$560,10,0)</f>
        <v>15</v>
      </c>
      <c r="L137" s="196">
        <f>VLOOKUP(B137,Ind!$B$7:$L$560,11,0)</f>
        <v>3</v>
      </c>
      <c r="M137" s="196">
        <f>VLOOKUP(B137,Ind!$B$7:$T$560,12,0)</f>
        <v>777</v>
      </c>
      <c r="N137" s="196">
        <f>VLOOKUP(B137,Ind!$B$7:$T$560,13,0)</f>
        <v>7</v>
      </c>
      <c r="O137" s="196">
        <f>VLOOKUP(B137,Ind!$B$7:$T$560,14,0)</f>
        <v>2</v>
      </c>
      <c r="P137" s="196">
        <f>VLOOKUP(B137,Ind!$B$7:$T$560,15,0)</f>
        <v>1008</v>
      </c>
      <c r="Q137" s="196">
        <f>VLOOKUP(B137,Ind!$B$7:$T$560,16,0)</f>
        <v>8</v>
      </c>
      <c r="R137" s="196">
        <f>VLOOKUP(B137,Ind!$B$7:$T$560,17,0)</f>
        <v>1</v>
      </c>
    </row>
    <row r="138" spans="1:18" ht="12.75" customHeight="1">
      <c r="A138" s="57">
        <v>90</v>
      </c>
      <c r="B138" s="324">
        <v>230</v>
      </c>
      <c r="C138" s="195" t="str">
        <f>VLOOKUP(B138,Ind!$B$7:$L$560,2,0)</f>
        <v>Cisek Edward</v>
      </c>
      <c r="D138" s="350" t="str">
        <f>VLOOKUP(B138,Ind!$B$7:$L$560,3,0)</f>
        <v>S.C. HERKULES Rydułtowy</v>
      </c>
      <c r="E138" s="195" t="str">
        <f>VLOOKUP(B138,Ind!$B$7:$L$560,4,0)</f>
        <v>s</v>
      </c>
      <c r="F138" s="195">
        <f>VLOOKUP(B138,Ind!$B$7:$L$560,5,0)</f>
        <v>7</v>
      </c>
      <c r="G138" s="195">
        <f>VLOOKUP(B138,Ind!$B$7:$L$560,6,0)</f>
        <v>0</v>
      </c>
      <c r="H138" s="195">
        <f>VLOOKUP(B138,Ind!$B$7:$L$560,7,0)</f>
        <v>30</v>
      </c>
      <c r="I138" s="195">
        <f>VLOOKUP(B138,Ind!$B$7:$L$560,8,0)</f>
        <v>30</v>
      </c>
      <c r="J138" s="196">
        <f>VLOOKUP(B138,Ind!$B$7:$L$560,9,0)</f>
        <v>1775</v>
      </c>
      <c r="K138" s="196">
        <f>VLOOKUP(B138,Ind!$B$7:$L$560,10,0)</f>
        <v>22</v>
      </c>
      <c r="L138" s="196">
        <f>VLOOKUP(B138,Ind!$B$7:$L$560,11,0)</f>
        <v>6</v>
      </c>
      <c r="M138" s="196">
        <f>VLOOKUP(B138,Ind!$B$7:$T$560,12,0)</f>
        <v>799</v>
      </c>
      <c r="N138" s="196">
        <f>VLOOKUP(B138,Ind!$B$7:$T$560,13,0)</f>
        <v>7</v>
      </c>
      <c r="O138" s="196">
        <f>VLOOKUP(B138,Ind!$B$7:$T$560,14,0)</f>
        <v>1</v>
      </c>
      <c r="P138" s="196">
        <f>VLOOKUP(B138,Ind!$B$7:$T$560,15,0)</f>
        <v>976</v>
      </c>
      <c r="Q138" s="196">
        <f>VLOOKUP(B138,Ind!$B$7:$T$560,16,0)</f>
        <v>15</v>
      </c>
      <c r="R138" s="196">
        <f>VLOOKUP(B138,Ind!$B$7:$T$560,17,0)</f>
        <v>5</v>
      </c>
    </row>
    <row r="139" spans="1:18" ht="12.75" customHeight="1">
      <c r="A139" s="57">
        <v>91</v>
      </c>
      <c r="B139" s="324">
        <v>135</v>
      </c>
      <c r="C139" s="195" t="str">
        <f>VLOOKUP(B139,Ind!$B$7:$L$560,2,0)</f>
        <v>Kurzaczek Piotr</v>
      </c>
      <c r="D139" s="350" t="str">
        <f>VLOOKUP(B139,Ind!$B$7:$L$560,3,0)</f>
        <v>BOMBAJKA Klimzowiec Chorzów</v>
      </c>
      <c r="E139" s="195" t="str">
        <f>VLOOKUP(B139,Ind!$B$7:$L$560,4,0)</f>
        <v>s</v>
      </c>
      <c r="F139" s="195">
        <f>VLOOKUP(B139,Ind!$B$7:$L$560,5,0)</f>
        <v>1</v>
      </c>
      <c r="G139" s="195">
        <f>VLOOKUP(B139,Ind!$B$7:$L$560,6,0)</f>
        <v>0</v>
      </c>
      <c r="H139" s="195">
        <f>VLOOKUP(B139,Ind!$B$7:$L$560,7,0)</f>
        <v>30</v>
      </c>
      <c r="I139" s="195">
        <f>VLOOKUP(B139,Ind!$B$7:$L$560,8,0)</f>
        <v>30</v>
      </c>
      <c r="J139" s="196">
        <f>VLOOKUP(B139,Ind!$B$7:$L$560,9,0)</f>
        <v>1774</v>
      </c>
      <c r="K139" s="196">
        <f>VLOOKUP(B139,Ind!$B$7:$L$560,10,0)</f>
        <v>19</v>
      </c>
      <c r="L139" s="196">
        <f>VLOOKUP(B139,Ind!$B$7:$L$560,11,0)</f>
        <v>6</v>
      </c>
      <c r="M139" s="196">
        <f>VLOOKUP(B139,Ind!$B$7:$T$560,12,0)</f>
        <v>804</v>
      </c>
      <c r="N139" s="196">
        <f>VLOOKUP(B139,Ind!$B$7:$T$560,13,0)</f>
        <v>9</v>
      </c>
      <c r="O139" s="196">
        <f>VLOOKUP(B139,Ind!$B$7:$T$560,14,0)</f>
        <v>4</v>
      </c>
      <c r="P139" s="196">
        <f>VLOOKUP(B139,Ind!$B$7:$T$560,15,0)</f>
        <v>970</v>
      </c>
      <c r="Q139" s="196">
        <f>VLOOKUP(B139,Ind!$B$7:$T$560,16,0)</f>
        <v>10</v>
      </c>
      <c r="R139" s="196">
        <f>VLOOKUP(B139,Ind!$B$7:$T$560,17,0)</f>
        <v>2</v>
      </c>
    </row>
    <row r="140" spans="1:18" ht="12.75" customHeight="1">
      <c r="A140" s="57">
        <v>92</v>
      </c>
      <c r="B140" s="324">
        <v>211</v>
      </c>
      <c r="C140" s="195" t="str">
        <f>VLOOKUP(B140,Ind!$B$7:$L$560,2,0)</f>
        <v>Polak Andrzej</v>
      </c>
      <c r="D140" s="350" t="str">
        <f>VLOOKUP(B140,Ind!$B$7:$L$560,3,0)</f>
        <v>AMICUS KWK STASZIC Katowice</v>
      </c>
      <c r="E140" s="195" t="str">
        <f>VLOOKUP(B140,Ind!$B$7:$L$560,4,0)</f>
        <v>s</v>
      </c>
      <c r="F140" s="195">
        <f>VLOOKUP(B140,Ind!$B$7:$L$560,5,0)</f>
        <v>1</v>
      </c>
      <c r="G140" s="195">
        <f>VLOOKUP(B140,Ind!$B$7:$L$560,6,0)</f>
        <v>0</v>
      </c>
      <c r="H140" s="195">
        <f>VLOOKUP(B140,Ind!$B$7:$L$560,7,0)</f>
        <v>30</v>
      </c>
      <c r="I140" s="195">
        <f>VLOOKUP(B140,Ind!$B$7:$L$560,8,0)</f>
        <v>30</v>
      </c>
      <c r="J140" s="196">
        <f>VLOOKUP(B140,Ind!$B$7:$L$560,9,0)</f>
        <v>1773</v>
      </c>
      <c r="K140" s="196">
        <f>VLOOKUP(B140,Ind!$B$7:$L$560,10,0)</f>
        <v>19</v>
      </c>
      <c r="L140" s="196">
        <f>VLOOKUP(B140,Ind!$B$7:$L$560,11,0)</f>
        <v>4</v>
      </c>
      <c r="M140" s="196">
        <f>VLOOKUP(B140,Ind!$B$7:$T$560,12,0)</f>
        <v>777</v>
      </c>
      <c r="N140" s="196">
        <f>VLOOKUP(B140,Ind!$B$7:$T$560,13,0)</f>
        <v>10</v>
      </c>
      <c r="O140" s="196">
        <f>VLOOKUP(B140,Ind!$B$7:$T$560,14,0)</f>
        <v>3</v>
      </c>
      <c r="P140" s="196">
        <f>VLOOKUP(B140,Ind!$B$7:$T$560,15,0)</f>
        <v>996</v>
      </c>
      <c r="Q140" s="196">
        <f>VLOOKUP(B140,Ind!$B$7:$T$560,16,0)</f>
        <v>9</v>
      </c>
      <c r="R140" s="196">
        <f>VLOOKUP(B140,Ind!$B$7:$T$560,17,0)</f>
        <v>1</v>
      </c>
    </row>
    <row r="141" spans="1:18" ht="12.75" customHeight="1">
      <c r="A141" s="57">
        <v>93</v>
      </c>
      <c r="B141" s="324">
        <v>277</v>
      </c>
      <c r="C141" s="195" t="str">
        <f>VLOOKUP(B141,Ind!$B$7:$L$560,2,0)</f>
        <v>Kowalski Jerzy</v>
      </c>
      <c r="D141" s="350" t="str">
        <f>VLOOKUP(B141,Ind!$B$7:$L$560,3,0)</f>
        <v>KS CZUŁOWIANKA Tychy</v>
      </c>
      <c r="E141" s="195" t="str">
        <f>VLOOKUP(B141,Ind!$B$7:$L$560,4,0)</f>
        <v>s</v>
      </c>
      <c r="F141" s="195">
        <f>VLOOKUP(B141,Ind!$B$7:$L$560,5,0)</f>
        <v>10</v>
      </c>
      <c r="G141" s="195">
        <f>VLOOKUP(B141,Ind!$B$7:$L$560,6,0)</f>
        <v>0</v>
      </c>
      <c r="H141" s="195">
        <f>VLOOKUP(B141,Ind!$B$7:$L$560,7,0)</f>
        <v>30</v>
      </c>
      <c r="I141" s="195">
        <f>VLOOKUP(B141,Ind!$B$7:$L$560,8,0)</f>
        <v>30</v>
      </c>
      <c r="J141" s="196">
        <f>VLOOKUP(B141,Ind!$B$7:$L$560,9,0)</f>
        <v>1770</v>
      </c>
      <c r="K141" s="196">
        <f>VLOOKUP(B141,Ind!$B$7:$L$560,10,0)</f>
        <v>17</v>
      </c>
      <c r="L141" s="196">
        <f>VLOOKUP(B141,Ind!$B$7:$L$560,11,0)</f>
        <v>4</v>
      </c>
      <c r="M141" s="196">
        <f>VLOOKUP(B141,Ind!$B$7:$T$560,12,0)</f>
        <v>1156</v>
      </c>
      <c r="N141" s="196">
        <f>VLOOKUP(B141,Ind!$B$7:$T$560,13,0)</f>
        <v>12</v>
      </c>
      <c r="O141" s="196">
        <f>VLOOKUP(B141,Ind!$B$7:$T$560,14,0)</f>
        <v>2</v>
      </c>
      <c r="P141" s="196">
        <f>VLOOKUP(B141,Ind!$B$7:$T$560,15,0)</f>
        <v>614</v>
      </c>
      <c r="Q141" s="196">
        <f>VLOOKUP(B141,Ind!$B$7:$T$560,16,0)</f>
        <v>5</v>
      </c>
      <c r="R141" s="196">
        <f>VLOOKUP(B141,Ind!$B$7:$T$560,17,0)</f>
        <v>2</v>
      </c>
    </row>
    <row r="142" spans="1:18" ht="12.75" customHeight="1">
      <c r="A142" s="57">
        <v>94</v>
      </c>
      <c r="B142" s="324">
        <v>10</v>
      </c>
      <c r="C142" s="195" t="str">
        <f>VLOOKUP(B142,Ind!$B$7:$L$560,2,0)</f>
        <v>Śliwiński Władysław</v>
      </c>
      <c r="D142" s="350" t="str">
        <f>VLOOKUP(B142,Ind!$B$7:$L$560,3,0)</f>
        <v>PIEKUŚ SUBLE Tychy</v>
      </c>
      <c r="E142" s="195" t="str">
        <f>VLOOKUP(B142,Ind!$B$7:$L$560,4,0)</f>
        <v>s</v>
      </c>
      <c r="F142" s="195">
        <f>VLOOKUP(B142,Ind!$B$7:$L$560,5,0)</f>
        <v>10</v>
      </c>
      <c r="G142" s="195">
        <f>VLOOKUP(B142,Ind!$B$7:$L$560,6,0)</f>
        <v>0</v>
      </c>
      <c r="H142" s="195">
        <f>VLOOKUP(B142,Ind!$B$7:$L$560,7,0)</f>
        <v>28</v>
      </c>
      <c r="I142" s="195">
        <f>VLOOKUP(B142,Ind!$B$7:$L$560,8,0)</f>
        <v>28</v>
      </c>
      <c r="J142" s="196">
        <f>VLOOKUP(B142,Ind!$B$7:$L$560,9,0)</f>
        <v>1747</v>
      </c>
      <c r="K142" s="196">
        <f>VLOOKUP(B142,Ind!$B$7:$L$560,10,0)</f>
        <v>14</v>
      </c>
      <c r="L142" s="196">
        <f>VLOOKUP(B142,Ind!$B$7:$L$560,11,0)</f>
        <v>2</v>
      </c>
      <c r="M142" s="196">
        <f>VLOOKUP(B142,Ind!$B$7:$T$560,12,0)</f>
        <v>743</v>
      </c>
      <c r="N142" s="196">
        <f>VLOOKUP(B142,Ind!$B$7:$T$560,13,0)</f>
        <v>5</v>
      </c>
      <c r="O142" s="196">
        <f>VLOOKUP(B142,Ind!$B$7:$T$560,14,0)</f>
        <v>0</v>
      </c>
      <c r="P142" s="196">
        <f>VLOOKUP(B142,Ind!$B$7:$T$560,15,0)</f>
        <v>1004</v>
      </c>
      <c r="Q142" s="196">
        <f>VLOOKUP(B142,Ind!$B$7:$T$560,16,0)</f>
        <v>9</v>
      </c>
      <c r="R142" s="196">
        <f>VLOOKUP(B142,Ind!$B$7:$T$560,17,0)</f>
        <v>2</v>
      </c>
    </row>
    <row r="143" spans="1:18" ht="12.75" customHeight="1">
      <c r="A143" s="57">
        <v>95</v>
      </c>
      <c r="B143" s="324">
        <v>50</v>
      </c>
      <c r="C143" s="195" t="str">
        <f>VLOOKUP(B143,Ind!$B$7:$L$560,2,0)</f>
        <v>Cebula Leonard</v>
      </c>
      <c r="D143" s="350" t="str">
        <f>VLOOKUP(B143,Ind!$B$7:$L$560,3,0)</f>
        <v>RAMSCH Chrzowice</v>
      </c>
      <c r="E143" s="195" t="str">
        <f>VLOOKUP(B143,Ind!$B$7:$L$560,4,0)</f>
        <v>s</v>
      </c>
      <c r="F143" s="195">
        <f>VLOOKUP(B143,Ind!$B$7:$L$560,5,0)</f>
        <v>5</v>
      </c>
      <c r="G143" s="195">
        <f>VLOOKUP(B143,Ind!$B$7:$L$560,6,0)</f>
        <v>0</v>
      </c>
      <c r="H143" s="195">
        <f>VLOOKUP(B143,Ind!$B$7:$L$560,7,0)</f>
        <v>28</v>
      </c>
      <c r="I143" s="195">
        <f>VLOOKUP(B143,Ind!$B$7:$L$560,8,0)</f>
        <v>28</v>
      </c>
      <c r="J143" s="196">
        <f>VLOOKUP(B143,Ind!$B$7:$L$560,9,0)</f>
        <v>1740</v>
      </c>
      <c r="K143" s="196">
        <f>VLOOKUP(B143,Ind!$B$7:$L$560,10,0)</f>
        <v>16</v>
      </c>
      <c r="L143" s="196">
        <f>VLOOKUP(B143,Ind!$B$7:$L$560,11,0)</f>
        <v>2</v>
      </c>
      <c r="M143" s="196">
        <f>VLOOKUP(B143,Ind!$B$7:$T$560,12,0)</f>
        <v>685</v>
      </c>
      <c r="N143" s="196">
        <f>VLOOKUP(B143,Ind!$B$7:$T$560,13,0)</f>
        <v>8</v>
      </c>
      <c r="O143" s="196">
        <f>VLOOKUP(B143,Ind!$B$7:$T$560,14,0)</f>
        <v>2</v>
      </c>
      <c r="P143" s="196">
        <f>VLOOKUP(B143,Ind!$B$7:$T$560,15,0)</f>
        <v>1055</v>
      </c>
      <c r="Q143" s="196">
        <f>VLOOKUP(B143,Ind!$B$7:$T$560,16,0)</f>
        <v>8</v>
      </c>
      <c r="R143" s="196">
        <f>VLOOKUP(B143,Ind!$B$7:$T$560,17,0)</f>
        <v>0</v>
      </c>
    </row>
    <row r="144" spans="1:18" ht="12.75" customHeight="1">
      <c r="A144" s="57">
        <v>96</v>
      </c>
      <c r="B144" s="324">
        <v>200</v>
      </c>
      <c r="C144" s="195" t="str">
        <f>VLOOKUP(B144,Ind!$B$7:$L$560,2,0)</f>
        <v>Segeth Lidia</v>
      </c>
      <c r="D144" s="350" t="str">
        <f>VLOOKUP(B144,Ind!$B$7:$L$560,3,0)</f>
        <v>UNIA Bieruń</v>
      </c>
      <c r="E144" s="195" t="str">
        <f>VLOOKUP(B144,Ind!$B$7:$L$560,4,0)</f>
        <v>k-s</v>
      </c>
      <c r="F144" s="195">
        <f>VLOOKUP(B144,Ind!$B$7:$L$560,5,0)</f>
        <v>2</v>
      </c>
      <c r="G144" s="195">
        <f>VLOOKUP(B144,Ind!$B$7:$L$560,6,0)</f>
        <v>0</v>
      </c>
      <c r="H144" s="195">
        <f>VLOOKUP(B144,Ind!$B$7:$L$560,7,0)</f>
        <v>28</v>
      </c>
      <c r="I144" s="195">
        <f>VLOOKUP(B144,Ind!$B$7:$L$560,8,0)</f>
        <v>28</v>
      </c>
      <c r="J144" s="196">
        <f>VLOOKUP(B144,Ind!$B$7:$L$560,9,0)</f>
        <v>1738</v>
      </c>
      <c r="K144" s="196">
        <f>VLOOKUP(B144,Ind!$B$7:$L$560,10,0)</f>
        <v>17</v>
      </c>
      <c r="L144" s="196">
        <f>VLOOKUP(B144,Ind!$B$7:$L$560,11,0)</f>
        <v>3</v>
      </c>
      <c r="M144" s="196">
        <f>VLOOKUP(B144,Ind!$B$7:$T$560,12,0)</f>
        <v>921</v>
      </c>
      <c r="N144" s="196">
        <f>VLOOKUP(B144,Ind!$B$7:$T$560,13,0)</f>
        <v>9</v>
      </c>
      <c r="O144" s="196">
        <f>VLOOKUP(B144,Ind!$B$7:$T$560,14,0)</f>
        <v>2</v>
      </c>
      <c r="P144" s="196">
        <f>VLOOKUP(B144,Ind!$B$7:$T$560,15,0)</f>
        <v>817</v>
      </c>
      <c r="Q144" s="196">
        <f>VLOOKUP(B144,Ind!$B$7:$T$560,16,0)</f>
        <v>8</v>
      </c>
      <c r="R144" s="196">
        <f>VLOOKUP(B144,Ind!$B$7:$T$560,17,0)</f>
        <v>1</v>
      </c>
    </row>
    <row r="145" spans="1:18" ht="12.75" customHeight="1">
      <c r="A145" s="57">
        <v>97</v>
      </c>
      <c r="B145" s="324">
        <v>29</v>
      </c>
      <c r="C145" s="195" t="str">
        <f>VLOOKUP(B145,Ind!$B$7:$L$560,2,0)</f>
        <v>Śmieja Roman</v>
      </c>
      <c r="D145" s="350" t="str">
        <f>VLOOKUP(B145,Ind!$B$7:$L$560,3,0)</f>
        <v>SILESIA Rybnik</v>
      </c>
      <c r="E145" s="195" t="str">
        <f>VLOOKUP(B145,Ind!$B$7:$L$560,4,0)</f>
        <v>s</v>
      </c>
      <c r="F145" s="195">
        <f>VLOOKUP(B145,Ind!$B$7:$L$560,5,0)</f>
        <v>3</v>
      </c>
      <c r="G145" s="195">
        <f>VLOOKUP(B145,Ind!$B$7:$L$560,6,0)</f>
        <v>0</v>
      </c>
      <c r="H145" s="195">
        <f>VLOOKUP(B145,Ind!$B$7:$L$560,7,0)</f>
        <v>28</v>
      </c>
      <c r="I145" s="195">
        <f>VLOOKUP(B145,Ind!$B$7:$L$560,8,0)</f>
        <v>28</v>
      </c>
      <c r="J145" s="196">
        <f>VLOOKUP(B145,Ind!$B$7:$L$560,9,0)</f>
        <v>1729</v>
      </c>
      <c r="K145" s="196">
        <f>VLOOKUP(B145,Ind!$B$7:$L$560,10,0)</f>
        <v>17</v>
      </c>
      <c r="L145" s="196">
        <f>VLOOKUP(B145,Ind!$B$7:$L$560,11,0)</f>
        <v>4</v>
      </c>
      <c r="M145" s="196">
        <f>VLOOKUP(B145,Ind!$B$7:$T$560,12,0)</f>
        <v>1105</v>
      </c>
      <c r="N145" s="196">
        <f>VLOOKUP(B145,Ind!$B$7:$T$560,13,0)</f>
        <v>8</v>
      </c>
      <c r="O145" s="196">
        <f>VLOOKUP(B145,Ind!$B$7:$T$560,14,0)</f>
        <v>1</v>
      </c>
      <c r="P145" s="196">
        <f>VLOOKUP(B145,Ind!$B$7:$T$560,15,0)</f>
        <v>624</v>
      </c>
      <c r="Q145" s="196">
        <f>VLOOKUP(B145,Ind!$B$7:$T$560,16,0)</f>
        <v>9</v>
      </c>
      <c r="R145" s="196">
        <f>VLOOKUP(B145,Ind!$B$7:$T$560,17,0)</f>
        <v>3</v>
      </c>
    </row>
    <row r="146" spans="1:18" ht="12.75" customHeight="1">
      <c r="A146" s="57">
        <v>98</v>
      </c>
      <c r="B146" s="324">
        <v>7</v>
      </c>
      <c r="C146" s="195" t="str">
        <f>VLOOKUP(B146,Ind!$B$7:$L$560,2,0)</f>
        <v>Anioł Rudolf</v>
      </c>
      <c r="D146" s="350" t="str">
        <f>VLOOKUP(B146,Ind!$B$7:$L$560,3,0)</f>
        <v>GRIN Siemianowice Śl.</v>
      </c>
      <c r="E146" s="195" t="str">
        <f>VLOOKUP(B146,Ind!$B$7:$L$560,4,0)</f>
        <v>s</v>
      </c>
      <c r="F146" s="195">
        <f>VLOOKUP(B146,Ind!$B$7:$L$560,5,0)</f>
        <v>1</v>
      </c>
      <c r="G146" s="195">
        <f>VLOOKUP(B146,Ind!$B$7:$L$560,6,0)</f>
        <v>0</v>
      </c>
      <c r="H146" s="195">
        <f>VLOOKUP(B146,Ind!$B$7:$L$560,7,0)</f>
        <v>28</v>
      </c>
      <c r="I146" s="195">
        <f>VLOOKUP(B146,Ind!$B$7:$L$560,8,0)</f>
        <v>28</v>
      </c>
      <c r="J146" s="196">
        <f>VLOOKUP(B146,Ind!$B$7:$L$560,9,0)</f>
        <v>1709</v>
      </c>
      <c r="K146" s="196">
        <f>VLOOKUP(B146,Ind!$B$7:$L$560,10,0)</f>
        <v>19</v>
      </c>
      <c r="L146" s="196">
        <f>VLOOKUP(B146,Ind!$B$7:$L$560,11,0)</f>
        <v>4</v>
      </c>
      <c r="M146" s="196">
        <f>VLOOKUP(B146,Ind!$B$7:$T$560,12,0)</f>
        <v>1079</v>
      </c>
      <c r="N146" s="196">
        <f>VLOOKUP(B146,Ind!$B$7:$T$560,13,0)</f>
        <v>10</v>
      </c>
      <c r="O146" s="196">
        <f>VLOOKUP(B146,Ind!$B$7:$T$560,14,0)</f>
        <v>1</v>
      </c>
      <c r="P146" s="196">
        <f>VLOOKUP(B146,Ind!$B$7:$T$560,15,0)</f>
        <v>630</v>
      </c>
      <c r="Q146" s="196">
        <f>VLOOKUP(B146,Ind!$B$7:$T$560,16,0)</f>
        <v>9</v>
      </c>
      <c r="R146" s="196">
        <f>VLOOKUP(B146,Ind!$B$7:$T$560,17,0)</f>
        <v>3</v>
      </c>
    </row>
    <row r="147" spans="1:18" ht="12.75" customHeight="1">
      <c r="A147" s="57">
        <v>99</v>
      </c>
      <c r="B147" s="324">
        <v>14</v>
      </c>
      <c r="C147" s="195" t="str">
        <f>VLOOKUP(B147,Ind!$B$7:$L$560,2,0)</f>
        <v>Zielewski Ludwik</v>
      </c>
      <c r="D147" s="350" t="str">
        <f>VLOOKUP(B147,Ind!$B$7:$L$560,3,0)</f>
        <v>U JANA Tychy</v>
      </c>
      <c r="E147" s="195" t="str">
        <f>VLOOKUP(B147,Ind!$B$7:$L$560,4,0)</f>
        <v>s</v>
      </c>
      <c r="F147" s="195">
        <f>VLOOKUP(B147,Ind!$B$7:$L$560,5,0)</f>
        <v>10</v>
      </c>
      <c r="G147" s="195">
        <f>VLOOKUP(B147,Ind!$B$7:$L$560,6,0)</f>
        <v>0</v>
      </c>
      <c r="H147" s="195">
        <f>VLOOKUP(B147,Ind!$B$7:$L$560,7,0)</f>
        <v>28</v>
      </c>
      <c r="I147" s="195">
        <f>VLOOKUP(B147,Ind!$B$7:$L$560,8,0)</f>
        <v>28</v>
      </c>
      <c r="J147" s="196">
        <f>VLOOKUP(B147,Ind!$B$7:$L$560,9,0)</f>
        <v>1706</v>
      </c>
      <c r="K147" s="196">
        <f>VLOOKUP(B147,Ind!$B$7:$L$560,10,0)</f>
        <v>19</v>
      </c>
      <c r="L147" s="196">
        <f>VLOOKUP(B147,Ind!$B$7:$L$560,11,0)</f>
        <v>3</v>
      </c>
      <c r="M147" s="196">
        <f>VLOOKUP(B147,Ind!$B$7:$T$560,12,0)</f>
        <v>640</v>
      </c>
      <c r="N147" s="196">
        <f>VLOOKUP(B147,Ind!$B$7:$T$560,13,0)</f>
        <v>8</v>
      </c>
      <c r="O147" s="196">
        <f>VLOOKUP(B147,Ind!$B$7:$T$560,14,0)</f>
        <v>2</v>
      </c>
      <c r="P147" s="196">
        <f>VLOOKUP(B147,Ind!$B$7:$T$560,15,0)</f>
        <v>1066</v>
      </c>
      <c r="Q147" s="196">
        <f>VLOOKUP(B147,Ind!$B$7:$T$560,16,0)</f>
        <v>11</v>
      </c>
      <c r="R147" s="196">
        <f>VLOOKUP(B147,Ind!$B$7:$T$560,17,0)</f>
        <v>1</v>
      </c>
    </row>
    <row r="148" spans="1:18" ht="12.75" customHeight="1">
      <c r="A148" s="57">
        <v>100</v>
      </c>
      <c r="B148" s="324">
        <v>278</v>
      </c>
      <c r="C148" s="195" t="str">
        <f>VLOOKUP(B148,Ind!$B$7:$L$560,2,0)</f>
        <v>Plutka Krystian</v>
      </c>
      <c r="D148" s="350" t="str">
        <f>VLOOKUP(B148,Ind!$B$7:$L$560,3,0)</f>
        <v>TKKF SKAT Racibórz</v>
      </c>
      <c r="E148" s="195" t="str">
        <f>VLOOKUP(B148,Ind!$B$7:$L$560,4,0)</f>
        <v>s</v>
      </c>
      <c r="F148" s="195">
        <f>VLOOKUP(B148,Ind!$B$7:$L$560,5,0)</f>
        <v>7</v>
      </c>
      <c r="G148" s="195">
        <f>VLOOKUP(B148,Ind!$B$7:$L$560,6,0)</f>
        <v>0</v>
      </c>
      <c r="H148" s="195">
        <f>VLOOKUP(B148,Ind!$B$7:$L$560,7,0)</f>
        <v>28</v>
      </c>
      <c r="I148" s="195">
        <f>VLOOKUP(B148,Ind!$B$7:$L$560,8,0)</f>
        <v>28</v>
      </c>
      <c r="J148" s="196">
        <f>VLOOKUP(B148,Ind!$B$7:$L$560,9,0)</f>
        <v>1706</v>
      </c>
      <c r="K148" s="196">
        <f>VLOOKUP(B148,Ind!$B$7:$L$560,10,0)</f>
        <v>13</v>
      </c>
      <c r="L148" s="196">
        <f>VLOOKUP(B148,Ind!$B$7:$L$560,11,0)</f>
        <v>1</v>
      </c>
      <c r="M148" s="196">
        <f>VLOOKUP(B148,Ind!$B$7:$T$560,12,0)</f>
        <v>570</v>
      </c>
      <c r="N148" s="196">
        <f>VLOOKUP(B148,Ind!$B$7:$T$560,13,0)</f>
        <v>3</v>
      </c>
      <c r="O148" s="196">
        <f>VLOOKUP(B148,Ind!$B$7:$T$560,14,0)</f>
        <v>1</v>
      </c>
      <c r="P148" s="196">
        <f>VLOOKUP(B148,Ind!$B$7:$T$560,15,0)</f>
        <v>1136</v>
      </c>
      <c r="Q148" s="196">
        <f>VLOOKUP(B148,Ind!$B$7:$T$560,16,0)</f>
        <v>10</v>
      </c>
      <c r="R148" s="196">
        <f>VLOOKUP(B148,Ind!$B$7:$T$560,17,0)</f>
        <v>0</v>
      </c>
    </row>
    <row r="149" spans="1:18" ht="12.75" customHeight="1">
      <c r="A149" s="57">
        <v>101</v>
      </c>
      <c r="B149" s="324">
        <v>32</v>
      </c>
      <c r="C149" s="195" t="str">
        <f>VLOOKUP(B149,Ind!$B$7:$L$560,2,0)</f>
        <v>Mral Zdzisław</v>
      </c>
      <c r="D149" s="350" t="str">
        <f>VLOOKUP(B149,Ind!$B$7:$L$560,3,0)</f>
        <v>LWSM Knurów</v>
      </c>
      <c r="E149" s="195" t="str">
        <f>VLOOKUP(B149,Ind!$B$7:$L$560,4,0)</f>
        <v>s</v>
      </c>
      <c r="F149" s="195">
        <f>VLOOKUP(B149,Ind!$B$7:$L$560,5,0)</f>
        <v>4</v>
      </c>
      <c r="G149" s="195">
        <f>VLOOKUP(B149,Ind!$B$7:$L$560,6,0)</f>
        <v>0</v>
      </c>
      <c r="H149" s="195">
        <f>VLOOKUP(B149,Ind!$B$7:$L$560,7,0)</f>
        <v>28</v>
      </c>
      <c r="I149" s="195">
        <f>VLOOKUP(B149,Ind!$B$7:$L$560,8,0)</f>
        <v>28</v>
      </c>
      <c r="J149" s="196">
        <f>VLOOKUP(B149,Ind!$B$7:$L$560,9,0)</f>
        <v>1704</v>
      </c>
      <c r="K149" s="196">
        <f>VLOOKUP(B149,Ind!$B$7:$L$560,10,0)</f>
        <v>19</v>
      </c>
      <c r="L149" s="196">
        <f>VLOOKUP(B149,Ind!$B$7:$L$560,11,0)</f>
        <v>6</v>
      </c>
      <c r="M149" s="196">
        <f>VLOOKUP(B149,Ind!$B$7:$T$560,12,0)</f>
        <v>652</v>
      </c>
      <c r="N149" s="196">
        <f>VLOOKUP(B149,Ind!$B$7:$T$560,13,0)</f>
        <v>11</v>
      </c>
      <c r="O149" s="196">
        <f>VLOOKUP(B149,Ind!$B$7:$T$560,14,0)</f>
        <v>5</v>
      </c>
      <c r="P149" s="196">
        <f>VLOOKUP(B149,Ind!$B$7:$T$560,15,0)</f>
        <v>1052</v>
      </c>
      <c r="Q149" s="196">
        <f>VLOOKUP(B149,Ind!$B$7:$T$560,16,0)</f>
        <v>8</v>
      </c>
      <c r="R149" s="196">
        <f>VLOOKUP(B149,Ind!$B$7:$T$560,17,0)</f>
        <v>1</v>
      </c>
    </row>
    <row r="150" spans="1:18" ht="12.75" customHeight="1">
      <c r="A150" s="57">
        <v>102</v>
      </c>
      <c r="B150" s="324">
        <v>52</v>
      </c>
      <c r="C150" s="195" t="str">
        <f>VLOOKUP(B150,Ind!$B$7:$L$560,2,0)</f>
        <v>Skuczik Paweł</v>
      </c>
      <c r="D150" s="350" t="str">
        <f>VLOOKUP(B150,Ind!$B$7:$L$560,3,0)</f>
        <v>POKÓJ Ruda Śl.</v>
      </c>
      <c r="E150" s="195" t="str">
        <f>VLOOKUP(B150,Ind!$B$7:$L$560,4,0)</f>
        <v>s</v>
      </c>
      <c r="F150" s="195">
        <f>VLOOKUP(B150,Ind!$B$7:$L$560,5,0)</f>
        <v>4</v>
      </c>
      <c r="G150" s="195">
        <f>VLOOKUP(B150,Ind!$B$7:$L$560,6,0)</f>
        <v>0</v>
      </c>
      <c r="H150" s="195">
        <f>VLOOKUP(B150,Ind!$B$7:$L$560,7,0)</f>
        <v>26</v>
      </c>
      <c r="I150" s="195">
        <f>VLOOKUP(B150,Ind!$B$7:$L$560,8,0)</f>
        <v>26</v>
      </c>
      <c r="J150" s="196">
        <f>VLOOKUP(B150,Ind!$B$7:$L$560,9,0)</f>
        <v>1696</v>
      </c>
      <c r="K150" s="196">
        <f>VLOOKUP(B150,Ind!$B$7:$L$560,10,0)</f>
        <v>18</v>
      </c>
      <c r="L150" s="196">
        <f>VLOOKUP(B150,Ind!$B$7:$L$560,11,0)</f>
        <v>3</v>
      </c>
      <c r="M150" s="196">
        <f>VLOOKUP(B150,Ind!$B$7:$T$560,12,0)</f>
        <v>1025</v>
      </c>
      <c r="N150" s="196">
        <f>VLOOKUP(B150,Ind!$B$7:$T$560,13,0)</f>
        <v>12</v>
      </c>
      <c r="O150" s="196">
        <f>VLOOKUP(B150,Ind!$B$7:$T$560,14,0)</f>
        <v>2</v>
      </c>
      <c r="P150" s="196">
        <f>VLOOKUP(B150,Ind!$B$7:$T$560,15,0)</f>
        <v>671</v>
      </c>
      <c r="Q150" s="196">
        <f>VLOOKUP(B150,Ind!$B$7:$T$560,16,0)</f>
        <v>6</v>
      </c>
      <c r="R150" s="196">
        <f>VLOOKUP(B150,Ind!$B$7:$T$560,17,0)</f>
        <v>1</v>
      </c>
    </row>
    <row r="151" spans="1:18" ht="12.75" customHeight="1">
      <c r="A151" s="57">
        <v>103</v>
      </c>
      <c r="B151" s="324">
        <v>197</v>
      </c>
      <c r="C151" s="195" t="str">
        <f>VLOOKUP(B151,Ind!$B$7:$L$560,2,0)</f>
        <v>Gajda Monika</v>
      </c>
      <c r="D151" s="350" t="str">
        <f>VLOOKUP(B151,Ind!$B$7:$L$560,3,0)</f>
        <v>LKS FORTECA Świerklany</v>
      </c>
      <c r="E151" s="195" t="str">
        <f>VLOOKUP(B151,Ind!$B$7:$L$560,4,0)</f>
        <v>k-s</v>
      </c>
      <c r="F151" s="195">
        <f>VLOOKUP(B151,Ind!$B$7:$L$560,5,0)</f>
        <v>3</v>
      </c>
      <c r="G151" s="195">
        <f>VLOOKUP(B151,Ind!$B$7:$L$560,6,0)</f>
        <v>0</v>
      </c>
      <c r="H151" s="195">
        <f>VLOOKUP(B151,Ind!$B$7:$L$560,7,0)</f>
        <v>26</v>
      </c>
      <c r="I151" s="195">
        <f>VLOOKUP(B151,Ind!$B$7:$L$560,8,0)</f>
        <v>26</v>
      </c>
      <c r="J151" s="196">
        <f>VLOOKUP(B151,Ind!$B$7:$L$560,9,0)</f>
        <v>1695</v>
      </c>
      <c r="K151" s="196">
        <f>VLOOKUP(B151,Ind!$B$7:$L$560,10,0)</f>
        <v>17</v>
      </c>
      <c r="L151" s="196">
        <f>VLOOKUP(B151,Ind!$B$7:$L$560,11,0)</f>
        <v>3</v>
      </c>
      <c r="M151" s="196">
        <f>VLOOKUP(B151,Ind!$B$7:$T$560,12,0)</f>
        <v>799</v>
      </c>
      <c r="N151" s="196">
        <f>VLOOKUP(B151,Ind!$B$7:$T$560,13,0)</f>
        <v>9</v>
      </c>
      <c r="O151" s="196">
        <f>VLOOKUP(B151,Ind!$B$7:$T$560,14,0)</f>
        <v>2</v>
      </c>
      <c r="P151" s="196">
        <f>VLOOKUP(B151,Ind!$B$7:$T$560,15,0)</f>
        <v>896</v>
      </c>
      <c r="Q151" s="196">
        <f>VLOOKUP(B151,Ind!$B$7:$T$560,16,0)</f>
        <v>8</v>
      </c>
      <c r="R151" s="196">
        <f>VLOOKUP(B151,Ind!$B$7:$T$560,17,0)</f>
        <v>1</v>
      </c>
    </row>
    <row r="152" spans="1:18" ht="12.75" customHeight="1">
      <c r="A152" s="57">
        <v>104</v>
      </c>
      <c r="B152" s="324">
        <v>1</v>
      </c>
      <c r="C152" s="195" t="str">
        <f>VLOOKUP(B152,Ind!$B$7:$L$560,2,0)</f>
        <v>Załęcki Jerzy</v>
      </c>
      <c r="D152" s="350" t="str">
        <f>VLOOKUP(B152,Ind!$B$7:$L$560,3,0)</f>
        <v>KS GÓRNIK Boguszowice</v>
      </c>
      <c r="E152" s="195" t="str">
        <f>VLOOKUP(B152,Ind!$B$7:$L$560,4,0)</f>
        <v>s</v>
      </c>
      <c r="F152" s="195">
        <f>VLOOKUP(B152,Ind!$B$7:$L$560,5,0)</f>
        <v>3</v>
      </c>
      <c r="G152" s="195">
        <f>VLOOKUP(B152,Ind!$B$7:$L$560,6,0)</f>
        <v>0</v>
      </c>
      <c r="H152" s="195">
        <f>VLOOKUP(B152,Ind!$B$7:$L$560,7,0)</f>
        <v>26</v>
      </c>
      <c r="I152" s="195">
        <f>VLOOKUP(B152,Ind!$B$7:$L$560,8,0)</f>
        <v>26</v>
      </c>
      <c r="J152" s="196">
        <f>VLOOKUP(B152,Ind!$B$7:$L$560,9,0)</f>
        <v>1691</v>
      </c>
      <c r="K152" s="196">
        <f>VLOOKUP(B152,Ind!$B$7:$L$560,10,0)</f>
        <v>21</v>
      </c>
      <c r="L152" s="196">
        <f>VLOOKUP(B152,Ind!$B$7:$L$560,11,0)</f>
        <v>6</v>
      </c>
      <c r="M152" s="196">
        <f>VLOOKUP(B152,Ind!$B$7:$T$560,12,0)</f>
        <v>1147</v>
      </c>
      <c r="N152" s="196">
        <f>VLOOKUP(B152,Ind!$B$7:$T$560,13,0)</f>
        <v>13</v>
      </c>
      <c r="O152" s="196">
        <f>VLOOKUP(B152,Ind!$B$7:$T$560,14,0)</f>
        <v>1</v>
      </c>
      <c r="P152" s="196">
        <f>VLOOKUP(B152,Ind!$B$7:$T$560,15,0)</f>
        <v>544</v>
      </c>
      <c r="Q152" s="196">
        <f>VLOOKUP(B152,Ind!$B$7:$T$560,16,0)</f>
        <v>8</v>
      </c>
      <c r="R152" s="196">
        <f>VLOOKUP(B152,Ind!$B$7:$T$560,17,0)</f>
        <v>5</v>
      </c>
    </row>
    <row r="153" spans="1:18" ht="12.75" customHeight="1">
      <c r="A153" s="57">
        <v>105</v>
      </c>
      <c r="B153" s="324">
        <v>205</v>
      </c>
      <c r="C153" s="195" t="str">
        <f>VLOOKUP(B153,Ind!$B$7:$L$560,2,0)</f>
        <v>Fizia Józef</v>
      </c>
      <c r="D153" s="350" t="str">
        <f>VLOOKUP(B153,Ind!$B$7:$L$560,3,0)</f>
        <v>WALET Pawłowice</v>
      </c>
      <c r="E153" s="195" t="str">
        <f>VLOOKUP(B153,Ind!$B$7:$L$560,4,0)</f>
        <v>s</v>
      </c>
      <c r="F153" s="195">
        <f>VLOOKUP(B153,Ind!$B$7:$L$560,5,0)</f>
        <v>3</v>
      </c>
      <c r="G153" s="195">
        <f>VLOOKUP(B153,Ind!$B$7:$L$560,6,0)</f>
        <v>0</v>
      </c>
      <c r="H153" s="195">
        <f>VLOOKUP(B153,Ind!$B$7:$L$560,7,0)</f>
        <v>26</v>
      </c>
      <c r="I153" s="195">
        <f>VLOOKUP(B153,Ind!$B$7:$L$560,8,0)</f>
        <v>26</v>
      </c>
      <c r="J153" s="196">
        <f>VLOOKUP(B153,Ind!$B$7:$L$560,9,0)</f>
        <v>1660</v>
      </c>
      <c r="K153" s="196">
        <f>VLOOKUP(B153,Ind!$B$7:$L$560,10,0)</f>
        <v>17</v>
      </c>
      <c r="L153" s="196">
        <f>VLOOKUP(B153,Ind!$B$7:$L$560,11,0)</f>
        <v>6</v>
      </c>
      <c r="M153" s="196">
        <f>VLOOKUP(B153,Ind!$B$7:$T$560,12,0)</f>
        <v>632</v>
      </c>
      <c r="N153" s="196">
        <f>VLOOKUP(B153,Ind!$B$7:$T$560,13,0)</f>
        <v>10</v>
      </c>
      <c r="O153" s="196">
        <f>VLOOKUP(B153,Ind!$B$7:$T$560,14,0)</f>
        <v>5</v>
      </c>
      <c r="P153" s="196">
        <f>VLOOKUP(B153,Ind!$B$7:$T$560,15,0)</f>
        <v>1028</v>
      </c>
      <c r="Q153" s="196">
        <f>VLOOKUP(B153,Ind!$B$7:$T$560,16,0)</f>
        <v>7</v>
      </c>
      <c r="R153" s="196">
        <f>VLOOKUP(B153,Ind!$B$7:$T$560,17,0)</f>
        <v>1</v>
      </c>
    </row>
    <row r="154" spans="1:18" ht="12.75" customHeight="1">
      <c r="A154" s="57">
        <v>106</v>
      </c>
      <c r="B154" s="324">
        <v>66</v>
      </c>
      <c r="C154" s="195" t="str">
        <f>VLOOKUP(B154,Ind!$B$7:$L$560,2,0)</f>
        <v>Osadnik Karol</v>
      </c>
      <c r="D154" s="350" t="str">
        <f>VLOOKUP(B154,Ind!$B$7:$L$560,3,0)</f>
        <v>LKS Mechanik Kochcice</v>
      </c>
      <c r="E154" s="195" t="str">
        <f>VLOOKUP(B154,Ind!$B$7:$L$560,4,0)</f>
        <v>s</v>
      </c>
      <c r="F154" s="195">
        <f>VLOOKUP(B154,Ind!$B$7:$L$560,5,0)</f>
        <v>5</v>
      </c>
      <c r="G154" s="195">
        <f>VLOOKUP(B154,Ind!$B$7:$L$560,6,0)</f>
        <v>0</v>
      </c>
      <c r="H154" s="195">
        <f>VLOOKUP(B154,Ind!$B$7:$L$560,7,0)</f>
        <v>26</v>
      </c>
      <c r="I154" s="195">
        <f>VLOOKUP(B154,Ind!$B$7:$L$560,8,0)</f>
        <v>26</v>
      </c>
      <c r="J154" s="196">
        <f>VLOOKUP(B154,Ind!$B$7:$L$560,9,0)</f>
        <v>1658</v>
      </c>
      <c r="K154" s="196">
        <f>VLOOKUP(B154,Ind!$B$7:$L$560,10,0)</f>
        <v>14</v>
      </c>
      <c r="L154" s="196">
        <f>VLOOKUP(B154,Ind!$B$7:$L$560,11,0)</f>
        <v>2</v>
      </c>
      <c r="M154" s="196">
        <f>VLOOKUP(B154,Ind!$B$7:$T$560,12,0)</f>
        <v>634</v>
      </c>
      <c r="N154" s="196">
        <f>VLOOKUP(B154,Ind!$B$7:$T$560,13,0)</f>
        <v>6</v>
      </c>
      <c r="O154" s="196">
        <f>VLOOKUP(B154,Ind!$B$7:$T$560,14,0)</f>
        <v>1</v>
      </c>
      <c r="P154" s="196">
        <f>VLOOKUP(B154,Ind!$B$7:$T$560,15,0)</f>
        <v>1024</v>
      </c>
      <c r="Q154" s="196">
        <f>VLOOKUP(B154,Ind!$B$7:$T$560,16,0)</f>
        <v>8</v>
      </c>
      <c r="R154" s="196">
        <f>VLOOKUP(B154,Ind!$B$7:$T$560,17,0)</f>
        <v>1</v>
      </c>
    </row>
    <row r="155" spans="1:18" ht="12.75" customHeight="1">
      <c r="A155" s="57">
        <v>107</v>
      </c>
      <c r="B155" s="324">
        <v>115</v>
      </c>
      <c r="C155" s="195" t="str">
        <f>VLOOKUP(B155,Ind!$B$7:$L$560,2,0)</f>
        <v>Kowalczyk Piotr</v>
      </c>
      <c r="D155" s="350" t="str">
        <f>VLOOKUP(B155,Ind!$B$7:$L$560,3,0)</f>
        <v>SILESIA Tarnowskie Góry</v>
      </c>
      <c r="E155" s="195" t="str">
        <f>VLOOKUP(B155,Ind!$B$7:$L$560,4,0)</f>
        <v>s</v>
      </c>
      <c r="F155" s="195">
        <f>VLOOKUP(B155,Ind!$B$7:$L$560,5,0)</f>
        <v>1</v>
      </c>
      <c r="G155" s="195">
        <f>VLOOKUP(B155,Ind!$B$7:$L$560,6,0)</f>
        <v>0</v>
      </c>
      <c r="H155" s="195">
        <f>VLOOKUP(B155,Ind!$B$7:$L$560,7,0)</f>
        <v>24</v>
      </c>
      <c r="I155" s="195">
        <f>VLOOKUP(B155,Ind!$B$7:$L$560,8,0)</f>
        <v>24</v>
      </c>
      <c r="J155" s="196">
        <f>VLOOKUP(B155,Ind!$B$7:$L$560,9,0)</f>
        <v>1649</v>
      </c>
      <c r="K155" s="196">
        <f>VLOOKUP(B155,Ind!$B$7:$L$560,10,0)</f>
        <v>26</v>
      </c>
      <c r="L155" s="196">
        <f>VLOOKUP(B155,Ind!$B$7:$L$560,11,0)</f>
        <v>9</v>
      </c>
      <c r="M155" s="196">
        <f>VLOOKUP(B155,Ind!$B$7:$T$560,12,0)</f>
        <v>294</v>
      </c>
      <c r="N155" s="196">
        <f>VLOOKUP(B155,Ind!$B$7:$T$560,13,0)</f>
        <v>13</v>
      </c>
      <c r="O155" s="196">
        <f>VLOOKUP(B155,Ind!$B$7:$T$560,14,0)</f>
        <v>7</v>
      </c>
      <c r="P155" s="196">
        <f>VLOOKUP(B155,Ind!$B$7:$T$560,15,0)</f>
        <v>1355</v>
      </c>
      <c r="Q155" s="196">
        <f>VLOOKUP(B155,Ind!$B$7:$T$560,16,0)</f>
        <v>13</v>
      </c>
      <c r="R155" s="196">
        <f>VLOOKUP(B155,Ind!$B$7:$T$560,17,0)</f>
        <v>2</v>
      </c>
    </row>
    <row r="156" spans="1:18" ht="12.75" customHeight="1">
      <c r="A156" s="57">
        <v>108</v>
      </c>
      <c r="B156" s="324">
        <v>11</v>
      </c>
      <c r="C156" s="195" t="str">
        <f>VLOOKUP(B156,Ind!$B$7:$L$560,2,0)</f>
        <v>Broda Helena</v>
      </c>
      <c r="D156" s="350" t="str">
        <f>VLOOKUP(B156,Ind!$B$7:$L$560,3,0)</f>
        <v>AMICUS KWK STASZIC Katowice</v>
      </c>
      <c r="E156" s="195" t="str">
        <f>VLOOKUP(B156,Ind!$B$7:$L$560,4,0)</f>
        <v>k-s</v>
      </c>
      <c r="F156" s="195">
        <f>VLOOKUP(B156,Ind!$B$7:$L$560,5,0)</f>
        <v>1</v>
      </c>
      <c r="G156" s="195">
        <f>VLOOKUP(B156,Ind!$B$7:$L$560,6,0)</f>
        <v>0</v>
      </c>
      <c r="H156" s="195">
        <f>VLOOKUP(B156,Ind!$B$7:$L$560,7,0)</f>
        <v>24</v>
      </c>
      <c r="I156" s="195">
        <f>VLOOKUP(B156,Ind!$B$7:$L$560,8,0)</f>
        <v>24</v>
      </c>
      <c r="J156" s="196">
        <f>VLOOKUP(B156,Ind!$B$7:$L$560,9,0)</f>
        <v>1646</v>
      </c>
      <c r="K156" s="196">
        <f>VLOOKUP(B156,Ind!$B$7:$L$560,10,0)</f>
        <v>19</v>
      </c>
      <c r="L156" s="196">
        <f>VLOOKUP(B156,Ind!$B$7:$L$560,11,0)</f>
        <v>5</v>
      </c>
      <c r="M156" s="196">
        <f>VLOOKUP(B156,Ind!$B$7:$T$560,12,0)</f>
        <v>896</v>
      </c>
      <c r="N156" s="196">
        <f>VLOOKUP(B156,Ind!$B$7:$T$560,13,0)</f>
        <v>11</v>
      </c>
      <c r="O156" s="196">
        <f>VLOOKUP(B156,Ind!$B$7:$T$560,14,0)</f>
        <v>4</v>
      </c>
      <c r="P156" s="196">
        <f>VLOOKUP(B156,Ind!$B$7:$T$560,15,0)</f>
        <v>750</v>
      </c>
      <c r="Q156" s="196">
        <f>VLOOKUP(B156,Ind!$B$7:$T$560,16,0)</f>
        <v>8</v>
      </c>
      <c r="R156" s="196">
        <f>VLOOKUP(B156,Ind!$B$7:$T$560,17,0)</f>
        <v>1</v>
      </c>
    </row>
    <row r="157" spans="1:18" ht="12.75" customHeight="1">
      <c r="A157" s="57">
        <v>109</v>
      </c>
      <c r="B157" s="324">
        <v>319</v>
      </c>
      <c r="C157" s="195" t="str">
        <f>VLOOKUP(B157,Ind!$B$7:$L$560,2,0)</f>
        <v>Magner Piotr</v>
      </c>
      <c r="D157" s="350" t="str">
        <f>VLOOKUP(B157,Ind!$B$7:$L$560,3,0)</f>
        <v>LKS JEDNOŚĆ 32 Przyszowice</v>
      </c>
      <c r="E157" s="195" t="str">
        <f>VLOOKUP(B157,Ind!$B$7:$L$560,4,0)</f>
        <v>s</v>
      </c>
      <c r="F157" s="195">
        <f>VLOOKUP(B157,Ind!$B$7:$L$560,5,0)</f>
        <v>4</v>
      </c>
      <c r="G157" s="195">
        <f>VLOOKUP(B157,Ind!$B$7:$L$560,6,0)</f>
        <v>0</v>
      </c>
      <c r="H157" s="195">
        <f>VLOOKUP(B157,Ind!$B$7:$L$560,7,0)</f>
        <v>24</v>
      </c>
      <c r="I157" s="195">
        <f>VLOOKUP(B157,Ind!$B$7:$L$560,8,0)</f>
        <v>24</v>
      </c>
      <c r="J157" s="196">
        <f>VLOOKUP(B157,Ind!$B$7:$L$560,9,0)</f>
        <v>1630</v>
      </c>
      <c r="K157" s="196">
        <f>VLOOKUP(B157,Ind!$B$7:$L$560,10,0)</f>
        <v>16</v>
      </c>
      <c r="L157" s="196">
        <f>VLOOKUP(B157,Ind!$B$7:$L$560,11,0)</f>
        <v>3</v>
      </c>
      <c r="M157" s="196">
        <f>VLOOKUP(B157,Ind!$B$7:$T$560,12,0)</f>
        <v>499</v>
      </c>
      <c r="N157" s="196">
        <f>VLOOKUP(B157,Ind!$B$7:$T$560,13,0)</f>
        <v>5</v>
      </c>
      <c r="O157" s="196">
        <f>VLOOKUP(B157,Ind!$B$7:$T$560,14,0)</f>
        <v>2</v>
      </c>
      <c r="P157" s="196">
        <f>VLOOKUP(B157,Ind!$B$7:$T$560,15,0)</f>
        <v>1131</v>
      </c>
      <c r="Q157" s="196">
        <f>VLOOKUP(B157,Ind!$B$7:$T$560,16,0)</f>
        <v>11</v>
      </c>
      <c r="R157" s="196">
        <f>VLOOKUP(B157,Ind!$B$7:$T$560,17,0)</f>
        <v>1</v>
      </c>
    </row>
    <row r="158" spans="1:18" ht="12.75" customHeight="1">
      <c r="A158" s="57">
        <v>110</v>
      </c>
      <c r="B158" s="324">
        <v>301</v>
      </c>
      <c r="C158" s="195" t="str">
        <f>VLOOKUP(B158,Ind!$B$7:$L$560,2,0)</f>
        <v>Olszewski Michał</v>
      </c>
      <c r="D158" s="350" t="str">
        <f>VLOOKUP(B158,Ind!$B$7:$L$560,3,0)</f>
        <v>TĘCZA Tychy</v>
      </c>
      <c r="E158" s="195" t="str">
        <f>VLOOKUP(B158,Ind!$B$7:$L$560,4,0)</f>
        <v>s</v>
      </c>
      <c r="F158" s="195">
        <f>VLOOKUP(B158,Ind!$B$7:$L$560,5,0)</f>
        <v>10</v>
      </c>
      <c r="G158" s="195">
        <f>VLOOKUP(B158,Ind!$B$7:$L$560,6,0)</f>
        <v>0</v>
      </c>
      <c r="H158" s="195">
        <f>VLOOKUP(B158,Ind!$B$7:$L$560,7,0)</f>
        <v>24</v>
      </c>
      <c r="I158" s="195">
        <f>VLOOKUP(B158,Ind!$B$7:$L$560,8,0)</f>
        <v>24</v>
      </c>
      <c r="J158" s="196">
        <f>VLOOKUP(B158,Ind!$B$7:$L$560,9,0)</f>
        <v>1626</v>
      </c>
      <c r="K158" s="196">
        <f>VLOOKUP(B158,Ind!$B$7:$L$560,10,0)</f>
        <v>19</v>
      </c>
      <c r="L158" s="196">
        <f>VLOOKUP(B158,Ind!$B$7:$L$560,11,0)</f>
        <v>6</v>
      </c>
      <c r="M158" s="196">
        <f>VLOOKUP(B158,Ind!$B$7:$T$560,12,0)</f>
        <v>1078</v>
      </c>
      <c r="N158" s="196">
        <f>VLOOKUP(B158,Ind!$B$7:$T$560,13,0)</f>
        <v>9</v>
      </c>
      <c r="O158" s="196">
        <f>VLOOKUP(B158,Ind!$B$7:$T$560,14,0)</f>
        <v>2</v>
      </c>
      <c r="P158" s="196">
        <f>VLOOKUP(B158,Ind!$B$7:$T$560,15,0)</f>
        <v>548</v>
      </c>
      <c r="Q158" s="196">
        <f>VLOOKUP(B158,Ind!$B$7:$T$560,16,0)</f>
        <v>10</v>
      </c>
      <c r="R158" s="196">
        <f>VLOOKUP(B158,Ind!$B$7:$T$560,17,0)</f>
        <v>4</v>
      </c>
    </row>
    <row r="159" spans="1:18" ht="12.75" customHeight="1">
      <c r="A159" s="57">
        <v>111</v>
      </c>
      <c r="B159" s="324">
        <v>164</v>
      </c>
      <c r="C159" s="195" t="str">
        <f>VLOOKUP(B159,Ind!$B$7:$L$560,2,0)</f>
        <v>Faruga Jan</v>
      </c>
      <c r="D159" s="350" t="str">
        <f>VLOOKUP(B159,Ind!$B$7:$L$560,3,0)</f>
        <v>TS Pszczyna</v>
      </c>
      <c r="E159" s="195" t="str">
        <f>VLOOKUP(B159,Ind!$B$7:$L$560,4,0)</f>
        <v>s</v>
      </c>
      <c r="F159" s="195">
        <f>VLOOKUP(B159,Ind!$B$7:$L$560,5,0)</f>
        <v>2</v>
      </c>
      <c r="G159" s="195">
        <f>VLOOKUP(B159,Ind!$B$7:$L$560,6,0)</f>
        <v>0</v>
      </c>
      <c r="H159" s="195">
        <f>VLOOKUP(B159,Ind!$B$7:$L$560,7,0)</f>
        <v>22</v>
      </c>
      <c r="I159" s="195">
        <f>VLOOKUP(B159,Ind!$B$7:$L$560,8,0)</f>
        <v>22</v>
      </c>
      <c r="J159" s="196">
        <f>VLOOKUP(B159,Ind!$B$7:$L$560,9,0)</f>
        <v>1584</v>
      </c>
      <c r="K159" s="196">
        <f>VLOOKUP(B159,Ind!$B$7:$L$560,10,0)</f>
        <v>15</v>
      </c>
      <c r="L159" s="196">
        <f>VLOOKUP(B159,Ind!$B$7:$L$560,11,0)</f>
        <v>5</v>
      </c>
      <c r="M159" s="196">
        <f>VLOOKUP(B159,Ind!$B$7:$T$560,12,0)</f>
        <v>932</v>
      </c>
      <c r="N159" s="196">
        <f>VLOOKUP(B159,Ind!$B$7:$T$560,13,0)</f>
        <v>8</v>
      </c>
      <c r="O159" s="196">
        <f>VLOOKUP(B159,Ind!$B$7:$T$560,14,0)</f>
        <v>2</v>
      </c>
      <c r="P159" s="196">
        <f>VLOOKUP(B159,Ind!$B$7:$T$560,15,0)</f>
        <v>652</v>
      </c>
      <c r="Q159" s="196">
        <f>VLOOKUP(B159,Ind!$B$7:$T$560,16,0)</f>
        <v>7</v>
      </c>
      <c r="R159" s="196">
        <f>VLOOKUP(B159,Ind!$B$7:$T$560,17,0)</f>
        <v>3</v>
      </c>
    </row>
    <row r="160" spans="1:18" ht="12.75" customHeight="1">
      <c r="A160" s="57">
        <v>112</v>
      </c>
      <c r="B160" s="324">
        <v>250</v>
      </c>
      <c r="C160" s="195" t="str">
        <f>VLOOKUP(B160,Ind!$B$7:$L$560,2,0)</f>
        <v>Dutkiewicz Edward</v>
      </c>
      <c r="D160" s="350" t="str">
        <f>VLOOKUP(B160,Ind!$B$7:$L$560,3,0)</f>
        <v>WOKiR Połomia</v>
      </c>
      <c r="E160" s="195" t="str">
        <f>VLOOKUP(B160,Ind!$B$7:$L$560,4,0)</f>
        <v>s</v>
      </c>
      <c r="F160" s="195">
        <f>VLOOKUP(B160,Ind!$B$7:$L$560,5,0)</f>
        <v>7</v>
      </c>
      <c r="G160" s="195">
        <f>VLOOKUP(B160,Ind!$B$7:$L$560,6,0)</f>
        <v>0</v>
      </c>
      <c r="H160" s="195">
        <f>VLOOKUP(B160,Ind!$B$7:$L$560,7,0)</f>
        <v>22</v>
      </c>
      <c r="I160" s="195">
        <f>VLOOKUP(B160,Ind!$B$7:$L$560,8,0)</f>
        <v>22</v>
      </c>
      <c r="J160" s="196">
        <f>VLOOKUP(B160,Ind!$B$7:$L$560,9,0)</f>
        <v>1577</v>
      </c>
      <c r="K160" s="196">
        <f>VLOOKUP(B160,Ind!$B$7:$L$560,10,0)</f>
        <v>18</v>
      </c>
      <c r="L160" s="196">
        <f>VLOOKUP(B160,Ind!$B$7:$L$560,11,0)</f>
        <v>6</v>
      </c>
      <c r="M160" s="196">
        <f>VLOOKUP(B160,Ind!$B$7:$T$560,12,0)</f>
        <v>215</v>
      </c>
      <c r="N160" s="196">
        <f>VLOOKUP(B160,Ind!$B$7:$T$560,13,0)</f>
        <v>3</v>
      </c>
      <c r="O160" s="196">
        <f>VLOOKUP(B160,Ind!$B$7:$T$560,14,0)</f>
        <v>3</v>
      </c>
      <c r="P160" s="196">
        <f>VLOOKUP(B160,Ind!$B$7:$T$560,15,0)</f>
        <v>1362</v>
      </c>
      <c r="Q160" s="196">
        <f>VLOOKUP(B160,Ind!$B$7:$T$560,16,0)</f>
        <v>15</v>
      </c>
      <c r="R160" s="196">
        <f>VLOOKUP(B160,Ind!$B$7:$T$560,17,0)</f>
        <v>3</v>
      </c>
    </row>
    <row r="161" spans="1:18" ht="12.75" customHeight="1">
      <c r="A161" s="57">
        <v>113</v>
      </c>
      <c r="B161" s="324">
        <v>263</v>
      </c>
      <c r="C161" s="195" t="str">
        <f>VLOOKUP(B161,Ind!$B$7:$L$560,2,0)</f>
        <v>Waloszczyk Eugeniusz</v>
      </c>
      <c r="D161" s="350" t="str">
        <f>VLOOKUP(B161,Ind!$B$7:$L$560,3,0)</f>
        <v>OK ANDALUZJA Piekary Śl.</v>
      </c>
      <c r="E161" s="195" t="str">
        <f>VLOOKUP(B161,Ind!$B$7:$L$560,4,0)</f>
        <v>s</v>
      </c>
      <c r="F161" s="195">
        <f>VLOOKUP(B161,Ind!$B$7:$L$560,5,0)</f>
        <v>1</v>
      </c>
      <c r="G161" s="195">
        <f>VLOOKUP(B161,Ind!$B$7:$L$560,6,0)</f>
        <v>0</v>
      </c>
      <c r="H161" s="195">
        <f>VLOOKUP(B161,Ind!$B$7:$L$560,7,0)</f>
        <v>22</v>
      </c>
      <c r="I161" s="195">
        <f>VLOOKUP(B161,Ind!$B$7:$L$560,8,0)</f>
        <v>22</v>
      </c>
      <c r="J161" s="196">
        <f>VLOOKUP(B161,Ind!$B$7:$L$560,9,0)</f>
        <v>1554</v>
      </c>
      <c r="K161" s="196">
        <f>VLOOKUP(B161,Ind!$B$7:$L$560,10,0)</f>
        <v>18</v>
      </c>
      <c r="L161" s="196">
        <f>VLOOKUP(B161,Ind!$B$7:$L$560,11,0)</f>
        <v>7</v>
      </c>
      <c r="M161" s="196">
        <f>VLOOKUP(B161,Ind!$B$7:$T$560,12,0)</f>
        <v>1266</v>
      </c>
      <c r="N161" s="196">
        <f>VLOOKUP(B161,Ind!$B$7:$T$560,13,0)</f>
        <v>14</v>
      </c>
      <c r="O161" s="196">
        <f>VLOOKUP(B161,Ind!$B$7:$T$560,14,0)</f>
        <v>2</v>
      </c>
      <c r="P161" s="196">
        <f>VLOOKUP(B161,Ind!$B$7:$T$560,15,0)</f>
        <v>288</v>
      </c>
      <c r="Q161" s="196">
        <f>VLOOKUP(B161,Ind!$B$7:$T$560,16,0)</f>
        <v>4</v>
      </c>
      <c r="R161" s="196">
        <f>VLOOKUP(B161,Ind!$B$7:$T$560,17,0)</f>
        <v>5</v>
      </c>
    </row>
    <row r="162" spans="1:18" ht="12.75" customHeight="1">
      <c r="A162" s="57">
        <v>114</v>
      </c>
      <c r="B162" s="324">
        <v>24</v>
      </c>
      <c r="C162" s="195" t="str">
        <f>VLOOKUP(B162,Ind!$B$7:$L$560,2,0)</f>
        <v>Antończyk Józef</v>
      </c>
      <c r="D162" s="350" t="str">
        <f>VLOOKUP(B162,Ind!$B$7:$L$560,3,0)</f>
        <v>LWSM Knurów</v>
      </c>
      <c r="E162" s="195" t="str">
        <f>VLOOKUP(B162,Ind!$B$7:$L$560,4,0)</f>
        <v>s</v>
      </c>
      <c r="F162" s="195">
        <f>VLOOKUP(B162,Ind!$B$7:$L$560,5,0)</f>
        <v>4</v>
      </c>
      <c r="G162" s="195">
        <f>VLOOKUP(B162,Ind!$B$7:$L$560,6,0)</f>
        <v>0</v>
      </c>
      <c r="H162" s="195">
        <f>VLOOKUP(B162,Ind!$B$7:$L$560,7,0)</f>
        <v>20</v>
      </c>
      <c r="I162" s="195">
        <f>VLOOKUP(B162,Ind!$B$7:$L$560,8,0)</f>
        <v>20</v>
      </c>
      <c r="J162" s="196">
        <f>VLOOKUP(B162,Ind!$B$7:$L$560,9,0)</f>
        <v>1543</v>
      </c>
      <c r="K162" s="196">
        <f>VLOOKUP(B162,Ind!$B$7:$L$560,10,0)</f>
        <v>14</v>
      </c>
      <c r="L162" s="196">
        <f>VLOOKUP(B162,Ind!$B$7:$L$560,11,0)</f>
        <v>2</v>
      </c>
      <c r="M162" s="196">
        <f>VLOOKUP(B162,Ind!$B$7:$T$560,12,0)</f>
        <v>774</v>
      </c>
      <c r="N162" s="196">
        <f>VLOOKUP(B162,Ind!$B$7:$T$560,13,0)</f>
        <v>9</v>
      </c>
      <c r="O162" s="196">
        <f>VLOOKUP(B162,Ind!$B$7:$T$560,14,0)</f>
        <v>2</v>
      </c>
      <c r="P162" s="196">
        <f>VLOOKUP(B162,Ind!$B$7:$T$560,15,0)</f>
        <v>769</v>
      </c>
      <c r="Q162" s="196">
        <f>VLOOKUP(B162,Ind!$B$7:$T$560,16,0)</f>
        <v>5</v>
      </c>
      <c r="R162" s="196">
        <f>VLOOKUP(B162,Ind!$B$7:$T$560,17,0)</f>
        <v>0</v>
      </c>
    </row>
    <row r="163" spans="1:18" ht="12.75" customHeight="1">
      <c r="A163" s="57">
        <v>115</v>
      </c>
      <c r="B163" s="324">
        <v>44</v>
      </c>
      <c r="C163" s="195" t="str">
        <f>VLOOKUP(B163,Ind!$B$7:$L$560,2,0)</f>
        <v>Abramek Zdzisław</v>
      </c>
      <c r="D163" s="350" t="str">
        <f>VLOOKUP(B163,Ind!$B$7:$L$560,3,0)</f>
        <v>MOK GUIDO Zabrze</v>
      </c>
      <c r="E163" s="195" t="str">
        <f>VLOOKUP(B163,Ind!$B$7:$L$560,4,0)</f>
        <v>s</v>
      </c>
      <c r="F163" s="195">
        <f>VLOOKUP(B163,Ind!$B$7:$L$560,5,0)</f>
        <v>4</v>
      </c>
      <c r="G163" s="195">
        <f>VLOOKUP(B163,Ind!$B$7:$L$560,6,0)</f>
        <v>0</v>
      </c>
      <c r="H163" s="195">
        <f>VLOOKUP(B163,Ind!$B$7:$L$560,7,0)</f>
        <v>20</v>
      </c>
      <c r="I163" s="195">
        <f>VLOOKUP(B163,Ind!$B$7:$L$560,8,0)</f>
        <v>20</v>
      </c>
      <c r="J163" s="196">
        <f>VLOOKUP(B163,Ind!$B$7:$L$560,9,0)</f>
        <v>1542</v>
      </c>
      <c r="K163" s="196">
        <f>VLOOKUP(B163,Ind!$B$7:$L$560,10,0)</f>
        <v>20</v>
      </c>
      <c r="L163" s="196">
        <f>VLOOKUP(B163,Ind!$B$7:$L$560,11,0)</f>
        <v>5</v>
      </c>
      <c r="M163" s="196">
        <f>VLOOKUP(B163,Ind!$B$7:$T$560,12,0)</f>
        <v>751</v>
      </c>
      <c r="N163" s="196">
        <f>VLOOKUP(B163,Ind!$B$7:$T$560,13,0)</f>
        <v>9</v>
      </c>
      <c r="O163" s="196">
        <f>VLOOKUP(B163,Ind!$B$7:$T$560,14,0)</f>
        <v>2</v>
      </c>
      <c r="P163" s="196">
        <f>VLOOKUP(B163,Ind!$B$7:$T$560,15,0)</f>
        <v>791</v>
      </c>
      <c r="Q163" s="196">
        <f>VLOOKUP(B163,Ind!$B$7:$T$560,16,0)</f>
        <v>11</v>
      </c>
      <c r="R163" s="196">
        <f>VLOOKUP(B163,Ind!$B$7:$T$560,17,0)</f>
        <v>3</v>
      </c>
    </row>
    <row r="164" spans="1:18" ht="12.75" customHeight="1">
      <c r="A164" s="57">
        <v>116</v>
      </c>
      <c r="B164" s="324">
        <v>241</v>
      </c>
      <c r="C164" s="195" t="str">
        <f>VLOOKUP(B164,Ind!$B$7:$L$560,2,0)</f>
        <v>Baszczok Gerard</v>
      </c>
      <c r="D164" s="350" t="str">
        <f>VLOOKUP(B164,Ind!$B$7:$L$560,3,0)</f>
        <v>BUK Rudy</v>
      </c>
      <c r="E164" s="195" t="str">
        <f>VLOOKUP(B164,Ind!$B$7:$L$560,4,0)</f>
        <v>s</v>
      </c>
      <c r="F164" s="195">
        <f>VLOOKUP(B164,Ind!$B$7:$L$560,5,0)</f>
        <v>3</v>
      </c>
      <c r="G164" s="195">
        <f>VLOOKUP(B164,Ind!$B$7:$L$560,6,0)</f>
        <v>0</v>
      </c>
      <c r="H164" s="195">
        <f>VLOOKUP(B164,Ind!$B$7:$L$560,7,0)</f>
        <v>20</v>
      </c>
      <c r="I164" s="195">
        <f>VLOOKUP(B164,Ind!$B$7:$L$560,8,0)</f>
        <v>20</v>
      </c>
      <c r="J164" s="196">
        <f>VLOOKUP(B164,Ind!$B$7:$L$560,9,0)</f>
        <v>1539</v>
      </c>
      <c r="K164" s="196">
        <f>VLOOKUP(B164,Ind!$B$7:$L$560,10,0)</f>
        <v>16</v>
      </c>
      <c r="L164" s="196">
        <f>VLOOKUP(B164,Ind!$B$7:$L$560,11,0)</f>
        <v>4</v>
      </c>
      <c r="M164" s="196">
        <f>VLOOKUP(B164,Ind!$B$7:$T$560,12,0)</f>
        <v>453</v>
      </c>
      <c r="N164" s="196">
        <f>VLOOKUP(B164,Ind!$B$7:$T$560,13,0)</f>
        <v>5</v>
      </c>
      <c r="O164" s="196">
        <f>VLOOKUP(B164,Ind!$B$7:$T$560,14,0)</f>
        <v>2</v>
      </c>
      <c r="P164" s="196">
        <f>VLOOKUP(B164,Ind!$B$7:$T$560,15,0)</f>
        <v>1086</v>
      </c>
      <c r="Q164" s="196">
        <f>VLOOKUP(B164,Ind!$B$7:$T$560,16,0)</f>
        <v>11</v>
      </c>
      <c r="R164" s="196">
        <f>VLOOKUP(B164,Ind!$B$7:$T$560,17,0)</f>
        <v>2</v>
      </c>
    </row>
    <row r="165" spans="1:18" ht="12.75" customHeight="1">
      <c r="A165" s="57">
        <v>117</v>
      </c>
      <c r="B165" s="324">
        <v>201</v>
      </c>
      <c r="C165" s="195" t="str">
        <f>VLOOKUP(B165,Ind!$B$7:$L$560,2,0)</f>
        <v>Gajda Bolesław</v>
      </c>
      <c r="D165" s="350" t="str">
        <f>VLOOKUP(B165,Ind!$B$7:$L$560,3,0)</f>
        <v>LKS FORTECA Świerklany</v>
      </c>
      <c r="E165" s="195" t="str">
        <f>VLOOKUP(B165,Ind!$B$7:$L$560,4,0)</f>
        <v>s</v>
      </c>
      <c r="F165" s="195">
        <f>VLOOKUP(B165,Ind!$B$7:$L$560,5,0)</f>
        <v>3</v>
      </c>
      <c r="G165" s="195">
        <f>VLOOKUP(B165,Ind!$B$7:$L$560,6,0)</f>
        <v>0</v>
      </c>
      <c r="H165" s="195">
        <f>VLOOKUP(B165,Ind!$B$7:$L$560,7,0)</f>
        <v>20</v>
      </c>
      <c r="I165" s="195">
        <f>VLOOKUP(B165,Ind!$B$7:$L$560,8,0)</f>
        <v>20</v>
      </c>
      <c r="J165" s="196">
        <f>VLOOKUP(B165,Ind!$B$7:$L$560,9,0)</f>
        <v>1535</v>
      </c>
      <c r="K165" s="196">
        <f>VLOOKUP(B165,Ind!$B$7:$L$560,10,0)</f>
        <v>21</v>
      </c>
      <c r="L165" s="196">
        <f>VLOOKUP(B165,Ind!$B$7:$L$560,11,0)</f>
        <v>7</v>
      </c>
      <c r="M165" s="196">
        <f>VLOOKUP(B165,Ind!$B$7:$T$560,12,0)</f>
        <v>496</v>
      </c>
      <c r="N165" s="196">
        <f>VLOOKUP(B165,Ind!$B$7:$T$560,13,0)</f>
        <v>10</v>
      </c>
      <c r="O165" s="196">
        <f>VLOOKUP(B165,Ind!$B$7:$T$560,14,0)</f>
        <v>6</v>
      </c>
      <c r="P165" s="196">
        <f>VLOOKUP(B165,Ind!$B$7:$T$560,15,0)</f>
        <v>1039</v>
      </c>
      <c r="Q165" s="196">
        <f>VLOOKUP(B165,Ind!$B$7:$T$560,16,0)</f>
        <v>11</v>
      </c>
      <c r="R165" s="196">
        <f>VLOOKUP(B165,Ind!$B$7:$T$560,17,0)</f>
        <v>1</v>
      </c>
    </row>
    <row r="166" spans="1:18" ht="12.75" customHeight="1">
      <c r="A166" s="57">
        <v>118</v>
      </c>
      <c r="B166" s="324">
        <v>31</v>
      </c>
      <c r="C166" s="195" t="str">
        <f>VLOOKUP(B166,Ind!$B$7:$L$560,2,0)</f>
        <v>Chodzicki Julian</v>
      </c>
      <c r="D166" s="350" t="str">
        <f>VLOOKUP(B166,Ind!$B$7:$L$560,3,0)</f>
        <v>FERDYNAND MDK Bogucice</v>
      </c>
      <c r="E166" s="195" t="str">
        <f>VLOOKUP(B166,Ind!$B$7:$L$560,4,0)</f>
        <v>s</v>
      </c>
      <c r="F166" s="195">
        <f>VLOOKUP(B166,Ind!$B$7:$L$560,5,0)</f>
        <v>1</v>
      </c>
      <c r="G166" s="195">
        <f>VLOOKUP(B166,Ind!$B$7:$L$560,6,0)</f>
        <v>0</v>
      </c>
      <c r="H166" s="195">
        <f>VLOOKUP(B166,Ind!$B$7:$L$560,7,0)</f>
        <v>20</v>
      </c>
      <c r="I166" s="195">
        <f>VLOOKUP(B166,Ind!$B$7:$L$560,8,0)</f>
        <v>20</v>
      </c>
      <c r="J166" s="196">
        <f>VLOOKUP(B166,Ind!$B$7:$L$560,9,0)</f>
        <v>1526</v>
      </c>
      <c r="K166" s="196">
        <f>VLOOKUP(B166,Ind!$B$7:$L$560,10,0)</f>
        <v>23</v>
      </c>
      <c r="L166" s="196">
        <f>VLOOKUP(B166,Ind!$B$7:$L$560,11,0)</f>
        <v>7</v>
      </c>
      <c r="M166" s="196">
        <f>VLOOKUP(B166,Ind!$B$7:$T$560,12,0)</f>
        <v>610</v>
      </c>
      <c r="N166" s="196">
        <f>VLOOKUP(B166,Ind!$B$7:$T$560,13,0)</f>
        <v>10</v>
      </c>
      <c r="O166" s="196">
        <f>VLOOKUP(B166,Ind!$B$7:$T$560,14,0)</f>
        <v>4</v>
      </c>
      <c r="P166" s="196">
        <f>VLOOKUP(B166,Ind!$B$7:$T$560,15,0)</f>
        <v>916</v>
      </c>
      <c r="Q166" s="196">
        <f>VLOOKUP(B166,Ind!$B$7:$T$560,16,0)</f>
        <v>13</v>
      </c>
      <c r="R166" s="196">
        <f>VLOOKUP(B166,Ind!$B$7:$T$560,17,0)</f>
        <v>3</v>
      </c>
    </row>
    <row r="167" spans="1:18" ht="12.75" customHeight="1">
      <c r="A167" s="57">
        <v>119</v>
      </c>
      <c r="B167" s="324">
        <v>219</v>
      </c>
      <c r="C167" s="195" t="str">
        <f>VLOOKUP(B167,Ind!$B$7:$L$560,2,0)</f>
        <v>Rejter Zbigniew</v>
      </c>
      <c r="D167" s="350" t="str">
        <f>VLOOKUP(B167,Ind!$B$7:$L$560,3,0)</f>
        <v>OSP Lędziny</v>
      </c>
      <c r="E167" s="195" t="str">
        <f>VLOOKUP(B167,Ind!$B$7:$L$560,4,0)</f>
        <v>s</v>
      </c>
      <c r="F167" s="195">
        <f>VLOOKUP(B167,Ind!$B$7:$L$560,5,0)</f>
        <v>2</v>
      </c>
      <c r="G167" s="195">
        <f>VLOOKUP(B167,Ind!$B$7:$L$560,6,0)</f>
        <v>0</v>
      </c>
      <c r="H167" s="195">
        <f>VLOOKUP(B167,Ind!$B$7:$L$560,7,0)</f>
        <v>20</v>
      </c>
      <c r="I167" s="195">
        <f>VLOOKUP(B167,Ind!$B$7:$L$560,8,0)</f>
        <v>20</v>
      </c>
      <c r="J167" s="196">
        <f>VLOOKUP(B167,Ind!$B$7:$L$560,9,0)</f>
        <v>1509</v>
      </c>
      <c r="K167" s="196">
        <f>VLOOKUP(B167,Ind!$B$7:$L$560,10,0)</f>
        <v>20</v>
      </c>
      <c r="L167" s="196">
        <f>VLOOKUP(B167,Ind!$B$7:$L$560,11,0)</f>
        <v>7</v>
      </c>
      <c r="M167" s="196">
        <f>VLOOKUP(B167,Ind!$B$7:$T$560,12,0)</f>
        <v>1392</v>
      </c>
      <c r="N167" s="196">
        <f>VLOOKUP(B167,Ind!$B$7:$T$560,13,0)</f>
        <v>12</v>
      </c>
      <c r="O167" s="196">
        <f>VLOOKUP(B167,Ind!$B$7:$T$560,14,0)</f>
        <v>1</v>
      </c>
      <c r="P167" s="196">
        <f>VLOOKUP(B167,Ind!$B$7:$T$560,15,0)</f>
        <v>117</v>
      </c>
      <c r="Q167" s="196">
        <f>VLOOKUP(B167,Ind!$B$7:$T$560,16,0)</f>
        <v>8</v>
      </c>
      <c r="R167" s="196">
        <f>VLOOKUP(B167,Ind!$B$7:$T$560,17,0)</f>
        <v>6</v>
      </c>
    </row>
    <row r="168" spans="1:18" ht="12.75" customHeight="1">
      <c r="A168" s="57">
        <v>120</v>
      </c>
      <c r="B168" s="324">
        <v>238</v>
      </c>
      <c r="C168" s="195" t="str">
        <f>VLOOKUP(B168,Ind!$B$7:$L$560,2,0)</f>
        <v>Balcar Krystian</v>
      </c>
      <c r="D168" s="350" t="str">
        <f>VLOOKUP(B168,Ind!$B$7:$L$560,3,0)</f>
        <v>WOKiR Połomia</v>
      </c>
      <c r="E168" s="195" t="str">
        <f>VLOOKUP(B168,Ind!$B$7:$L$560,4,0)</f>
        <v>s</v>
      </c>
      <c r="F168" s="195">
        <f>VLOOKUP(B168,Ind!$B$7:$L$560,5,0)</f>
        <v>7</v>
      </c>
      <c r="G168" s="195">
        <f>VLOOKUP(B168,Ind!$B$7:$L$560,6,0)</f>
        <v>0</v>
      </c>
      <c r="H168" s="195">
        <f>VLOOKUP(B168,Ind!$B$7:$L$560,7,0)</f>
        <v>20</v>
      </c>
      <c r="I168" s="195">
        <f>VLOOKUP(B168,Ind!$B$7:$L$560,8,0)</f>
        <v>20</v>
      </c>
      <c r="J168" s="196">
        <f>VLOOKUP(B168,Ind!$B$7:$L$560,9,0)</f>
        <v>1502</v>
      </c>
      <c r="K168" s="196">
        <f>VLOOKUP(B168,Ind!$B$7:$L$560,10,0)</f>
        <v>13</v>
      </c>
      <c r="L168" s="196">
        <f>VLOOKUP(B168,Ind!$B$7:$L$560,11,0)</f>
        <v>2</v>
      </c>
      <c r="M168" s="196">
        <f>VLOOKUP(B168,Ind!$B$7:$T$560,12,0)</f>
        <v>608</v>
      </c>
      <c r="N168" s="196">
        <f>VLOOKUP(B168,Ind!$B$7:$T$560,13,0)</f>
        <v>6</v>
      </c>
      <c r="O168" s="196">
        <f>VLOOKUP(B168,Ind!$B$7:$T$560,14,0)</f>
        <v>1</v>
      </c>
      <c r="P168" s="196">
        <f>VLOOKUP(B168,Ind!$B$7:$T$560,15,0)</f>
        <v>894</v>
      </c>
      <c r="Q168" s="196">
        <f>VLOOKUP(B168,Ind!$B$7:$T$560,16,0)</f>
        <v>7</v>
      </c>
      <c r="R168" s="196">
        <f>VLOOKUP(B168,Ind!$B$7:$T$560,17,0)</f>
        <v>1</v>
      </c>
    </row>
    <row r="169" spans="1:18" ht="12.75" customHeight="1">
      <c r="A169" s="57">
        <v>121</v>
      </c>
      <c r="B169" s="324">
        <v>4</v>
      </c>
      <c r="C169" s="195" t="str">
        <f>VLOOKUP(B169,Ind!$B$7:$L$560,2,0)</f>
        <v>Żogała Tadeusz</v>
      </c>
      <c r="D169" s="350" t="str">
        <f>VLOOKUP(B169,Ind!$B$7:$L$560,3,0)</f>
        <v>LKS JEDNOŚĆ 32 Przyszowice</v>
      </c>
      <c r="E169" s="195" t="str">
        <f>VLOOKUP(B169,Ind!$B$7:$L$560,4,0)</f>
        <v>s</v>
      </c>
      <c r="F169" s="195">
        <f>VLOOKUP(B169,Ind!$B$7:$L$560,5,0)</f>
        <v>4</v>
      </c>
      <c r="G169" s="195">
        <f>VLOOKUP(B169,Ind!$B$7:$L$560,6,0)</f>
        <v>0</v>
      </c>
      <c r="H169" s="195">
        <f>VLOOKUP(B169,Ind!$B$7:$L$560,7,0)</f>
        <v>18</v>
      </c>
      <c r="I169" s="195">
        <f>VLOOKUP(B169,Ind!$B$7:$L$560,8,0)</f>
        <v>18</v>
      </c>
      <c r="J169" s="196">
        <f>VLOOKUP(B169,Ind!$B$7:$L$560,9,0)</f>
        <v>1499</v>
      </c>
      <c r="K169" s="196">
        <f>VLOOKUP(B169,Ind!$B$7:$L$560,10,0)</f>
        <v>16</v>
      </c>
      <c r="L169" s="196">
        <f>VLOOKUP(B169,Ind!$B$7:$L$560,11,0)</f>
        <v>5</v>
      </c>
      <c r="M169" s="196">
        <f>VLOOKUP(B169,Ind!$B$7:$T$560,12,0)</f>
        <v>514</v>
      </c>
      <c r="N169" s="196">
        <f>VLOOKUP(B169,Ind!$B$7:$T$560,13,0)</f>
        <v>5</v>
      </c>
      <c r="O169" s="196">
        <f>VLOOKUP(B169,Ind!$B$7:$T$560,14,0)</f>
        <v>2</v>
      </c>
      <c r="P169" s="196">
        <f>VLOOKUP(B169,Ind!$B$7:$T$560,15,0)</f>
        <v>985</v>
      </c>
      <c r="Q169" s="196">
        <f>VLOOKUP(B169,Ind!$B$7:$T$560,16,0)</f>
        <v>11</v>
      </c>
      <c r="R169" s="196">
        <f>VLOOKUP(B169,Ind!$B$7:$T$560,17,0)</f>
        <v>3</v>
      </c>
    </row>
    <row r="170" spans="1:18" ht="12.75" customHeight="1">
      <c r="A170" s="57">
        <v>122</v>
      </c>
      <c r="B170" s="324">
        <v>179</v>
      </c>
      <c r="C170" s="195" t="str">
        <f>VLOOKUP(B170,Ind!$B$7:$L$560,2,0)</f>
        <v>Piekarczyk Stanisław</v>
      </c>
      <c r="D170" s="350" t="str">
        <f>VLOOKUP(B170,Ind!$B$7:$L$560,3,0)</f>
        <v>SILESIA Tarnowskie Góry</v>
      </c>
      <c r="E170" s="195" t="str">
        <f>VLOOKUP(B170,Ind!$B$7:$L$560,4,0)</f>
        <v>s</v>
      </c>
      <c r="F170" s="195">
        <f>VLOOKUP(B170,Ind!$B$7:$L$560,5,0)</f>
        <v>1</v>
      </c>
      <c r="G170" s="195">
        <f>VLOOKUP(B170,Ind!$B$7:$L$560,6,0)</f>
        <v>0</v>
      </c>
      <c r="H170" s="195">
        <f>VLOOKUP(B170,Ind!$B$7:$L$560,7,0)</f>
        <v>18</v>
      </c>
      <c r="I170" s="195">
        <f>VLOOKUP(B170,Ind!$B$7:$L$560,8,0)</f>
        <v>18</v>
      </c>
      <c r="J170" s="196">
        <f>VLOOKUP(B170,Ind!$B$7:$L$560,9,0)</f>
        <v>1494</v>
      </c>
      <c r="K170" s="196">
        <f>VLOOKUP(B170,Ind!$B$7:$L$560,10,0)</f>
        <v>22</v>
      </c>
      <c r="L170" s="196">
        <f>VLOOKUP(B170,Ind!$B$7:$L$560,11,0)</f>
        <v>10</v>
      </c>
      <c r="M170" s="196">
        <f>VLOOKUP(B170,Ind!$B$7:$T$560,12,0)</f>
        <v>768</v>
      </c>
      <c r="N170" s="196">
        <f>VLOOKUP(B170,Ind!$B$7:$T$560,13,0)</f>
        <v>11</v>
      </c>
      <c r="O170" s="196">
        <f>VLOOKUP(B170,Ind!$B$7:$T$560,14,0)</f>
        <v>4</v>
      </c>
      <c r="P170" s="196">
        <f>VLOOKUP(B170,Ind!$B$7:$T$560,15,0)</f>
        <v>726</v>
      </c>
      <c r="Q170" s="196">
        <f>VLOOKUP(B170,Ind!$B$7:$T$560,16,0)</f>
        <v>11</v>
      </c>
      <c r="R170" s="196">
        <f>VLOOKUP(B170,Ind!$B$7:$T$560,17,0)</f>
        <v>6</v>
      </c>
    </row>
    <row r="171" spans="1:18" ht="12.75" customHeight="1">
      <c r="A171" s="57">
        <v>123</v>
      </c>
      <c r="B171" s="324">
        <v>157</v>
      </c>
      <c r="C171" s="195" t="str">
        <f>VLOOKUP(B171,Ind!$B$7:$L$560,2,0)</f>
        <v>Helis Adam</v>
      </c>
      <c r="D171" s="350" t="str">
        <f>VLOOKUP(B171,Ind!$B$7:$L$560,3,0)</f>
        <v>WALET Pawłowice</v>
      </c>
      <c r="E171" s="195" t="str">
        <f>VLOOKUP(B171,Ind!$B$7:$L$560,4,0)</f>
        <v>s</v>
      </c>
      <c r="F171" s="195">
        <f>VLOOKUP(B171,Ind!$B$7:$L$560,5,0)</f>
        <v>3</v>
      </c>
      <c r="G171" s="195">
        <f>VLOOKUP(B171,Ind!$B$7:$L$560,6,0)</f>
        <v>0</v>
      </c>
      <c r="H171" s="195">
        <f>VLOOKUP(B171,Ind!$B$7:$L$560,7,0)</f>
        <v>18</v>
      </c>
      <c r="I171" s="195">
        <f>VLOOKUP(B171,Ind!$B$7:$L$560,8,0)</f>
        <v>18</v>
      </c>
      <c r="J171" s="196">
        <f>VLOOKUP(B171,Ind!$B$7:$L$560,9,0)</f>
        <v>1492</v>
      </c>
      <c r="K171" s="196">
        <f>VLOOKUP(B171,Ind!$B$7:$L$560,10,0)</f>
        <v>12</v>
      </c>
      <c r="L171" s="196">
        <f>VLOOKUP(B171,Ind!$B$7:$L$560,11,0)</f>
        <v>2</v>
      </c>
      <c r="M171" s="196">
        <f>VLOOKUP(B171,Ind!$B$7:$T$560,12,0)</f>
        <v>795</v>
      </c>
      <c r="N171" s="196">
        <f>VLOOKUP(B171,Ind!$B$7:$T$560,13,0)</f>
        <v>6</v>
      </c>
      <c r="O171" s="196">
        <f>VLOOKUP(B171,Ind!$B$7:$T$560,14,0)</f>
        <v>1</v>
      </c>
      <c r="P171" s="196">
        <f>VLOOKUP(B171,Ind!$B$7:$T$560,15,0)</f>
        <v>697</v>
      </c>
      <c r="Q171" s="196">
        <f>VLOOKUP(B171,Ind!$B$7:$T$560,16,0)</f>
        <v>6</v>
      </c>
      <c r="R171" s="196">
        <f>VLOOKUP(B171,Ind!$B$7:$T$560,17,0)</f>
        <v>1</v>
      </c>
    </row>
    <row r="172" spans="1:18" ht="12.75" customHeight="1">
      <c r="A172" s="57">
        <v>124</v>
      </c>
      <c r="B172" s="324">
        <v>96</v>
      </c>
      <c r="C172" s="195" t="str">
        <f>VLOOKUP(B172,Ind!$B$7:$L$560,2,0)</f>
        <v>Bartoszek Roman</v>
      </c>
      <c r="D172" s="350" t="str">
        <f>VLOOKUP(B172,Ind!$B$7:$L$560,3,0)</f>
        <v>Skat Klub RSM Ruda Śl.</v>
      </c>
      <c r="E172" s="195" t="str">
        <f>VLOOKUP(B172,Ind!$B$7:$L$560,4,0)</f>
        <v>s</v>
      </c>
      <c r="F172" s="195">
        <f>VLOOKUP(B172,Ind!$B$7:$L$560,5,0)</f>
        <v>4</v>
      </c>
      <c r="G172" s="195">
        <f>VLOOKUP(B172,Ind!$B$7:$L$560,6,0)</f>
        <v>0</v>
      </c>
      <c r="H172" s="195">
        <f>VLOOKUP(B172,Ind!$B$7:$L$560,7,0)</f>
        <v>18</v>
      </c>
      <c r="I172" s="195">
        <f>VLOOKUP(B172,Ind!$B$7:$L$560,8,0)</f>
        <v>18</v>
      </c>
      <c r="J172" s="196">
        <f>VLOOKUP(B172,Ind!$B$7:$L$560,9,0)</f>
        <v>1486</v>
      </c>
      <c r="K172" s="196">
        <f>VLOOKUP(B172,Ind!$B$7:$L$560,10,0)</f>
        <v>18</v>
      </c>
      <c r="L172" s="196">
        <f>VLOOKUP(B172,Ind!$B$7:$L$560,11,0)</f>
        <v>4</v>
      </c>
      <c r="M172" s="196">
        <f>VLOOKUP(B172,Ind!$B$7:$T$560,12,0)</f>
        <v>1030</v>
      </c>
      <c r="N172" s="196">
        <f>VLOOKUP(B172,Ind!$B$7:$T$560,13,0)</f>
        <v>13</v>
      </c>
      <c r="O172" s="196">
        <f>VLOOKUP(B172,Ind!$B$7:$T$560,14,0)</f>
        <v>3</v>
      </c>
      <c r="P172" s="196">
        <f>VLOOKUP(B172,Ind!$B$7:$T$560,15,0)</f>
        <v>456</v>
      </c>
      <c r="Q172" s="196">
        <f>VLOOKUP(B172,Ind!$B$7:$T$560,16,0)</f>
        <v>5</v>
      </c>
      <c r="R172" s="196">
        <f>VLOOKUP(B172,Ind!$B$7:$T$560,17,0)</f>
        <v>1</v>
      </c>
    </row>
    <row r="173" spans="1:18" ht="12.75" customHeight="1">
      <c r="A173" s="57">
        <v>125</v>
      </c>
      <c r="B173" s="324">
        <v>173</v>
      </c>
      <c r="C173" s="195" t="str">
        <f>VLOOKUP(B173,Ind!$B$7:$L$560,2,0)</f>
        <v>Grodoń Joachim</v>
      </c>
      <c r="D173" s="350" t="str">
        <f>VLOOKUP(B173,Ind!$B$7:$L$560,3,0)</f>
        <v>ASY Żory</v>
      </c>
      <c r="E173" s="195" t="str">
        <f>VLOOKUP(B173,Ind!$B$7:$L$560,4,0)</f>
        <v>s</v>
      </c>
      <c r="F173" s="195">
        <f>VLOOKUP(B173,Ind!$B$7:$L$560,5,0)</f>
        <v>3</v>
      </c>
      <c r="G173" s="195">
        <f>VLOOKUP(B173,Ind!$B$7:$L$560,6,0)</f>
        <v>0</v>
      </c>
      <c r="H173" s="195">
        <f>VLOOKUP(B173,Ind!$B$7:$L$560,7,0)</f>
        <v>18</v>
      </c>
      <c r="I173" s="195">
        <f>VLOOKUP(B173,Ind!$B$7:$L$560,8,0)</f>
        <v>18</v>
      </c>
      <c r="J173" s="196">
        <f>VLOOKUP(B173,Ind!$B$7:$L$560,9,0)</f>
        <v>1469</v>
      </c>
      <c r="K173" s="196">
        <f>VLOOKUP(B173,Ind!$B$7:$L$560,10,0)</f>
        <v>13</v>
      </c>
      <c r="L173" s="196">
        <f>VLOOKUP(B173,Ind!$B$7:$L$560,11,0)</f>
        <v>2</v>
      </c>
      <c r="M173" s="196">
        <f>VLOOKUP(B173,Ind!$B$7:$T$560,12,0)</f>
        <v>613</v>
      </c>
      <c r="N173" s="196">
        <f>VLOOKUP(B173,Ind!$B$7:$T$560,13,0)</f>
        <v>6</v>
      </c>
      <c r="O173" s="196">
        <f>VLOOKUP(B173,Ind!$B$7:$T$560,14,0)</f>
        <v>1</v>
      </c>
      <c r="P173" s="196">
        <f>VLOOKUP(B173,Ind!$B$7:$T$560,15,0)</f>
        <v>856</v>
      </c>
      <c r="Q173" s="196">
        <f>VLOOKUP(B173,Ind!$B$7:$T$560,16,0)</f>
        <v>7</v>
      </c>
      <c r="R173" s="196">
        <f>VLOOKUP(B173,Ind!$B$7:$T$560,17,0)</f>
        <v>1</v>
      </c>
    </row>
    <row r="174" spans="1:18" ht="12.75" customHeight="1">
      <c r="A174" s="57">
        <v>126</v>
      </c>
      <c r="B174" s="324">
        <v>129</v>
      </c>
      <c r="C174" s="195" t="str">
        <f>VLOOKUP(B174,Ind!$B$7:$L$560,2,0)</f>
        <v>Kotyński Tadeusz</v>
      </c>
      <c r="D174" s="350" t="str">
        <f>VLOOKUP(B174,Ind!$B$7:$L$560,3,0)</f>
        <v>ISKRA Rybnik</v>
      </c>
      <c r="E174" s="195" t="str">
        <f>VLOOKUP(B174,Ind!$B$7:$L$560,4,0)</f>
        <v>s</v>
      </c>
      <c r="F174" s="195">
        <f>VLOOKUP(B174,Ind!$B$7:$L$560,5,0)</f>
        <v>3</v>
      </c>
      <c r="G174" s="195">
        <f>VLOOKUP(B174,Ind!$B$7:$L$560,6,0)</f>
        <v>0</v>
      </c>
      <c r="H174" s="195">
        <f>VLOOKUP(B174,Ind!$B$7:$L$560,7,0)</f>
        <v>18</v>
      </c>
      <c r="I174" s="195">
        <f>VLOOKUP(B174,Ind!$B$7:$L$560,8,0)</f>
        <v>18</v>
      </c>
      <c r="J174" s="196">
        <f>VLOOKUP(B174,Ind!$B$7:$L$560,9,0)</f>
        <v>1457</v>
      </c>
      <c r="K174" s="196">
        <f>VLOOKUP(B174,Ind!$B$7:$L$560,10,0)</f>
        <v>12</v>
      </c>
      <c r="L174" s="196">
        <f>VLOOKUP(B174,Ind!$B$7:$L$560,11,0)</f>
        <v>2</v>
      </c>
      <c r="M174" s="196">
        <f>VLOOKUP(B174,Ind!$B$7:$T$560,12,0)</f>
        <v>602</v>
      </c>
      <c r="N174" s="196">
        <f>VLOOKUP(B174,Ind!$B$7:$T$560,13,0)</f>
        <v>5</v>
      </c>
      <c r="O174" s="196">
        <f>VLOOKUP(B174,Ind!$B$7:$T$560,14,0)</f>
        <v>2</v>
      </c>
      <c r="P174" s="196">
        <f>VLOOKUP(B174,Ind!$B$7:$T$560,15,0)</f>
        <v>855</v>
      </c>
      <c r="Q174" s="196">
        <f>VLOOKUP(B174,Ind!$B$7:$T$560,16,0)</f>
        <v>7</v>
      </c>
      <c r="R174" s="196">
        <f>VLOOKUP(B174,Ind!$B$7:$T$560,17,0)</f>
        <v>0</v>
      </c>
    </row>
    <row r="175" spans="1:18" ht="12.75" customHeight="1">
      <c r="A175" s="57">
        <v>127</v>
      </c>
      <c r="B175" s="324">
        <v>87</v>
      </c>
      <c r="C175" s="195" t="str">
        <f>VLOOKUP(B175,Ind!$B$7:$L$560,2,0)</f>
        <v>Hozakowski Henryk</v>
      </c>
      <c r="D175" s="350" t="str">
        <f>VLOOKUP(B175,Ind!$B$7:$L$560,3,0)</f>
        <v>SOKÓŁ Imielin</v>
      </c>
      <c r="E175" s="195" t="str">
        <f>VLOOKUP(B175,Ind!$B$7:$L$560,4,0)</f>
        <v>s</v>
      </c>
      <c r="F175" s="195">
        <f>VLOOKUP(B175,Ind!$B$7:$L$560,5,0)</f>
        <v>1</v>
      </c>
      <c r="G175" s="195">
        <f>VLOOKUP(B175,Ind!$B$7:$L$560,6,0)</f>
        <v>0</v>
      </c>
      <c r="H175" s="195">
        <f>VLOOKUP(B175,Ind!$B$7:$L$560,7,0)</f>
        <v>18</v>
      </c>
      <c r="I175" s="195">
        <f>VLOOKUP(B175,Ind!$B$7:$L$560,8,0)</f>
        <v>18</v>
      </c>
      <c r="J175" s="196">
        <f>VLOOKUP(B175,Ind!$B$7:$L$560,9,0)</f>
        <v>1452</v>
      </c>
      <c r="K175" s="196">
        <f>VLOOKUP(B175,Ind!$B$7:$L$560,10,0)</f>
        <v>20</v>
      </c>
      <c r="L175" s="196">
        <f>VLOOKUP(B175,Ind!$B$7:$L$560,11,0)</f>
        <v>6</v>
      </c>
      <c r="M175" s="196">
        <f>VLOOKUP(B175,Ind!$B$7:$T$560,12,0)</f>
        <v>744</v>
      </c>
      <c r="N175" s="196">
        <f>VLOOKUP(B175,Ind!$B$7:$T$560,13,0)</f>
        <v>12</v>
      </c>
      <c r="O175" s="196">
        <f>VLOOKUP(B175,Ind!$B$7:$T$560,14,0)</f>
        <v>5</v>
      </c>
      <c r="P175" s="196">
        <f>VLOOKUP(B175,Ind!$B$7:$T$560,15,0)</f>
        <v>708</v>
      </c>
      <c r="Q175" s="196">
        <f>VLOOKUP(B175,Ind!$B$7:$T$560,16,0)</f>
        <v>8</v>
      </c>
      <c r="R175" s="196">
        <f>VLOOKUP(B175,Ind!$B$7:$T$560,17,0)</f>
        <v>1</v>
      </c>
    </row>
    <row r="176" spans="1:18" ht="12.75" customHeight="1">
      <c r="A176" s="57">
        <v>128</v>
      </c>
      <c r="B176" s="324">
        <v>296</v>
      </c>
      <c r="C176" s="195" t="str">
        <f>VLOOKUP(B176,Ind!$B$7:$L$560,2,0)</f>
        <v>Gałązka Eugeniusz</v>
      </c>
      <c r="D176" s="350" t="str">
        <f>VLOOKUP(B176,Ind!$B$7:$L$560,3,0)</f>
        <v>PIAST Leszczyny</v>
      </c>
      <c r="E176" s="195" t="str">
        <f>VLOOKUP(B176,Ind!$B$7:$L$560,4,0)</f>
        <v>s</v>
      </c>
      <c r="F176" s="195">
        <f>VLOOKUP(B176,Ind!$B$7:$L$560,5,0)</f>
        <v>3</v>
      </c>
      <c r="G176" s="195">
        <f>VLOOKUP(B176,Ind!$B$7:$L$560,6,0)</f>
        <v>0</v>
      </c>
      <c r="H176" s="195">
        <f>VLOOKUP(B176,Ind!$B$7:$L$560,7,0)</f>
        <v>18</v>
      </c>
      <c r="I176" s="195">
        <f>VLOOKUP(B176,Ind!$B$7:$L$560,8,0)</f>
        <v>18</v>
      </c>
      <c r="J176" s="196">
        <f>VLOOKUP(B176,Ind!$B$7:$L$560,9,0)</f>
        <v>1451</v>
      </c>
      <c r="K176" s="196">
        <f>VLOOKUP(B176,Ind!$B$7:$L$560,10,0)</f>
        <v>18</v>
      </c>
      <c r="L176" s="196">
        <f>VLOOKUP(B176,Ind!$B$7:$L$560,11,0)</f>
        <v>5</v>
      </c>
      <c r="M176" s="196">
        <f>VLOOKUP(B176,Ind!$B$7:$T$560,12,0)</f>
        <v>962</v>
      </c>
      <c r="N176" s="196">
        <f>VLOOKUP(B176,Ind!$B$7:$T$560,13,0)</f>
        <v>12</v>
      </c>
      <c r="O176" s="196">
        <f>VLOOKUP(B176,Ind!$B$7:$T$560,14,0)</f>
        <v>3</v>
      </c>
      <c r="P176" s="196">
        <f>VLOOKUP(B176,Ind!$B$7:$T$560,15,0)</f>
        <v>489</v>
      </c>
      <c r="Q176" s="196">
        <f>VLOOKUP(B176,Ind!$B$7:$T$560,16,0)</f>
        <v>6</v>
      </c>
      <c r="R176" s="196">
        <f>VLOOKUP(B176,Ind!$B$7:$T$560,17,0)</f>
        <v>2</v>
      </c>
    </row>
    <row r="177" spans="1:18" ht="12.75" customHeight="1">
      <c r="A177" s="57">
        <v>129</v>
      </c>
      <c r="B177" s="324">
        <v>233</v>
      </c>
      <c r="C177" s="195" t="str">
        <f>VLOOKUP(B177,Ind!$B$7:$L$560,2,0)</f>
        <v>Buchalik Alfons</v>
      </c>
      <c r="D177" s="350" t="str">
        <f>VLOOKUP(B177,Ind!$B$7:$L$560,3,0)</f>
        <v>WISUS Żory</v>
      </c>
      <c r="E177" s="195" t="str">
        <f>VLOOKUP(B177,Ind!$B$7:$L$560,4,0)</f>
        <v>s</v>
      </c>
      <c r="F177" s="195">
        <f>VLOOKUP(B177,Ind!$B$7:$L$560,5,0)</f>
        <v>3</v>
      </c>
      <c r="G177" s="195">
        <f>VLOOKUP(B177,Ind!$B$7:$L$560,6,0)</f>
        <v>0</v>
      </c>
      <c r="H177" s="195">
        <f>VLOOKUP(B177,Ind!$B$7:$L$560,7,0)</f>
        <v>16</v>
      </c>
      <c r="I177" s="195">
        <f>VLOOKUP(B177,Ind!$B$7:$L$560,8,0)</f>
        <v>16</v>
      </c>
      <c r="J177" s="196">
        <f>VLOOKUP(B177,Ind!$B$7:$L$560,9,0)</f>
        <v>1444</v>
      </c>
      <c r="K177" s="196">
        <f>VLOOKUP(B177,Ind!$B$7:$L$560,10,0)</f>
        <v>17</v>
      </c>
      <c r="L177" s="196">
        <f>VLOOKUP(B177,Ind!$B$7:$L$560,11,0)</f>
        <v>6</v>
      </c>
      <c r="M177" s="196">
        <f>VLOOKUP(B177,Ind!$B$7:$T$560,12,0)</f>
        <v>811</v>
      </c>
      <c r="N177" s="196">
        <f>VLOOKUP(B177,Ind!$B$7:$T$560,13,0)</f>
        <v>9</v>
      </c>
      <c r="O177" s="196">
        <f>VLOOKUP(B177,Ind!$B$7:$T$560,14,0)</f>
        <v>3</v>
      </c>
      <c r="P177" s="196">
        <f>VLOOKUP(B177,Ind!$B$7:$T$560,15,0)</f>
        <v>633</v>
      </c>
      <c r="Q177" s="196">
        <f>VLOOKUP(B177,Ind!$B$7:$T$560,16,0)</f>
        <v>8</v>
      </c>
      <c r="R177" s="196">
        <f>VLOOKUP(B177,Ind!$B$7:$T$560,17,0)</f>
        <v>3</v>
      </c>
    </row>
    <row r="178" spans="1:18" ht="12.75" customHeight="1">
      <c r="A178" s="57">
        <v>130</v>
      </c>
      <c r="B178" s="324">
        <v>275</v>
      </c>
      <c r="C178" s="195" t="str">
        <f>VLOOKUP(B178,Ind!$B$7:$L$560,2,0)</f>
        <v>Winnicki Andrzej</v>
      </c>
      <c r="D178" s="350" t="str">
        <f>VLOOKUP(B178,Ind!$B$7:$L$560,3,0)</f>
        <v>OK ANDALUZJA Piekary Śl.</v>
      </c>
      <c r="E178" s="195" t="str">
        <f>VLOOKUP(B178,Ind!$B$7:$L$560,4,0)</f>
        <v>s</v>
      </c>
      <c r="F178" s="195">
        <f>VLOOKUP(B178,Ind!$B$7:$L$560,5,0)</f>
        <v>1</v>
      </c>
      <c r="G178" s="195">
        <f>VLOOKUP(B178,Ind!$B$7:$L$560,6,0)</f>
        <v>0</v>
      </c>
      <c r="H178" s="195">
        <f>VLOOKUP(B178,Ind!$B$7:$L$560,7,0)</f>
        <v>16</v>
      </c>
      <c r="I178" s="195">
        <f>VLOOKUP(B178,Ind!$B$7:$L$560,8,0)</f>
        <v>16</v>
      </c>
      <c r="J178" s="196">
        <f>VLOOKUP(B178,Ind!$B$7:$L$560,9,0)</f>
        <v>1441</v>
      </c>
      <c r="K178" s="196">
        <f>VLOOKUP(B178,Ind!$B$7:$L$560,10,0)</f>
        <v>21</v>
      </c>
      <c r="L178" s="196">
        <f>VLOOKUP(B178,Ind!$B$7:$L$560,11,0)</f>
        <v>7</v>
      </c>
      <c r="M178" s="196">
        <f>VLOOKUP(B178,Ind!$B$7:$T$560,12,0)</f>
        <v>413</v>
      </c>
      <c r="N178" s="196">
        <f>VLOOKUP(B178,Ind!$B$7:$T$560,13,0)</f>
        <v>9</v>
      </c>
      <c r="O178" s="196">
        <f>VLOOKUP(B178,Ind!$B$7:$T$560,14,0)</f>
        <v>4</v>
      </c>
      <c r="P178" s="196">
        <f>VLOOKUP(B178,Ind!$B$7:$T$560,15,0)</f>
        <v>1028</v>
      </c>
      <c r="Q178" s="196">
        <f>VLOOKUP(B178,Ind!$B$7:$T$560,16,0)</f>
        <v>12</v>
      </c>
      <c r="R178" s="196">
        <f>VLOOKUP(B178,Ind!$B$7:$T$560,17,0)</f>
        <v>3</v>
      </c>
    </row>
    <row r="179" spans="1:18" ht="12.75" customHeight="1">
      <c r="A179" s="57">
        <v>131</v>
      </c>
      <c r="B179" s="324">
        <v>59</v>
      </c>
      <c r="C179" s="195" t="str">
        <f>VLOOKUP(B179,Ind!$B$7:$L$560,2,0)</f>
        <v>Ganc Marian</v>
      </c>
      <c r="D179" s="350" t="str">
        <f>VLOOKUP(B179,Ind!$B$7:$L$560,3,0)</f>
        <v>SOKÓŁ Imielin</v>
      </c>
      <c r="E179" s="195" t="str">
        <f>VLOOKUP(B179,Ind!$B$7:$L$560,4,0)</f>
        <v>s</v>
      </c>
      <c r="F179" s="195">
        <f>VLOOKUP(B179,Ind!$B$7:$L$560,5,0)</f>
        <v>1</v>
      </c>
      <c r="G179" s="195">
        <f>VLOOKUP(B179,Ind!$B$7:$L$560,6,0)</f>
        <v>0</v>
      </c>
      <c r="H179" s="195">
        <f>VLOOKUP(B179,Ind!$B$7:$L$560,7,0)</f>
        <v>16</v>
      </c>
      <c r="I179" s="195">
        <f>VLOOKUP(B179,Ind!$B$7:$L$560,8,0)</f>
        <v>16</v>
      </c>
      <c r="J179" s="196">
        <f>VLOOKUP(B179,Ind!$B$7:$L$560,9,0)</f>
        <v>1441</v>
      </c>
      <c r="K179" s="196">
        <f>VLOOKUP(B179,Ind!$B$7:$L$560,10,0)</f>
        <v>14</v>
      </c>
      <c r="L179" s="196">
        <f>VLOOKUP(B179,Ind!$B$7:$L$560,11,0)</f>
        <v>2</v>
      </c>
      <c r="M179" s="196">
        <f>VLOOKUP(B179,Ind!$B$7:$T$560,12,0)</f>
        <v>984</v>
      </c>
      <c r="N179" s="196">
        <f>VLOOKUP(B179,Ind!$B$7:$T$560,13,0)</f>
        <v>10</v>
      </c>
      <c r="O179" s="196">
        <f>VLOOKUP(B179,Ind!$B$7:$T$560,14,0)</f>
        <v>1</v>
      </c>
      <c r="P179" s="196">
        <f>VLOOKUP(B179,Ind!$B$7:$T$560,15,0)</f>
        <v>457</v>
      </c>
      <c r="Q179" s="196">
        <f>VLOOKUP(B179,Ind!$B$7:$T$560,16,0)</f>
        <v>4</v>
      </c>
      <c r="R179" s="196">
        <f>VLOOKUP(B179,Ind!$B$7:$T$560,17,0)</f>
        <v>1</v>
      </c>
    </row>
    <row r="180" spans="1:18" ht="12.75" customHeight="1">
      <c r="A180" s="57">
        <v>132</v>
      </c>
      <c r="B180" s="324">
        <v>239</v>
      </c>
      <c r="C180" s="195" t="str">
        <f>VLOOKUP(B180,Ind!$B$7:$L$560,2,0)</f>
        <v>Synowiec Konrad</v>
      </c>
      <c r="D180" s="350" t="str">
        <f>VLOOKUP(B180,Ind!$B$7:$L$560,3,0)</f>
        <v>AMICUS KWK STASZIC Katowice</v>
      </c>
      <c r="E180" s="195" t="str">
        <f>VLOOKUP(B180,Ind!$B$7:$L$560,4,0)</f>
        <v>s</v>
      </c>
      <c r="F180" s="195">
        <f>VLOOKUP(B180,Ind!$B$7:$L$560,5,0)</f>
        <v>1</v>
      </c>
      <c r="G180" s="195">
        <f>VLOOKUP(B180,Ind!$B$7:$L$560,6,0)</f>
        <v>0</v>
      </c>
      <c r="H180" s="195">
        <f>VLOOKUP(B180,Ind!$B$7:$L$560,7,0)</f>
        <v>16</v>
      </c>
      <c r="I180" s="195">
        <f>VLOOKUP(B180,Ind!$B$7:$L$560,8,0)</f>
        <v>16</v>
      </c>
      <c r="J180" s="196">
        <f>VLOOKUP(B180,Ind!$B$7:$L$560,9,0)</f>
        <v>1430</v>
      </c>
      <c r="K180" s="196">
        <f>VLOOKUP(B180,Ind!$B$7:$L$560,10,0)</f>
        <v>16</v>
      </c>
      <c r="L180" s="196">
        <f>VLOOKUP(B180,Ind!$B$7:$L$560,11,0)</f>
        <v>4</v>
      </c>
      <c r="M180" s="196">
        <f>VLOOKUP(B180,Ind!$B$7:$T$560,12,0)</f>
        <v>446</v>
      </c>
      <c r="N180" s="196">
        <f>VLOOKUP(B180,Ind!$B$7:$T$560,13,0)</f>
        <v>8</v>
      </c>
      <c r="O180" s="196">
        <f>VLOOKUP(B180,Ind!$B$7:$T$560,14,0)</f>
        <v>4</v>
      </c>
      <c r="P180" s="196">
        <f>VLOOKUP(B180,Ind!$B$7:$T$560,15,0)</f>
        <v>984</v>
      </c>
      <c r="Q180" s="196">
        <f>VLOOKUP(B180,Ind!$B$7:$T$560,16,0)</f>
        <v>8</v>
      </c>
      <c r="R180" s="196">
        <f>VLOOKUP(B180,Ind!$B$7:$T$560,17,0)</f>
        <v>0</v>
      </c>
    </row>
    <row r="181" spans="1:18" ht="12.75" customHeight="1">
      <c r="A181" s="57">
        <v>133</v>
      </c>
      <c r="B181" s="324">
        <v>194</v>
      </c>
      <c r="C181" s="195" t="str">
        <f>VLOOKUP(B181,Ind!$B$7:$L$560,2,0)</f>
        <v>Kasparek Marian</v>
      </c>
      <c r="D181" s="350" t="str">
        <f>VLOOKUP(B181,Ind!$B$7:$L$560,3,0)</f>
        <v>LKS Górki Śl.</v>
      </c>
      <c r="E181" s="195" t="str">
        <f>VLOOKUP(B181,Ind!$B$7:$L$560,4,0)</f>
        <v>s</v>
      </c>
      <c r="F181" s="195">
        <f>VLOOKUP(B181,Ind!$B$7:$L$560,5,0)</f>
        <v>7</v>
      </c>
      <c r="G181" s="195">
        <f>VLOOKUP(B181,Ind!$B$7:$L$560,6,0)</f>
        <v>0</v>
      </c>
      <c r="H181" s="195">
        <f>VLOOKUP(B181,Ind!$B$7:$L$560,7,0)</f>
        <v>16</v>
      </c>
      <c r="I181" s="195">
        <f>VLOOKUP(B181,Ind!$B$7:$L$560,8,0)</f>
        <v>16</v>
      </c>
      <c r="J181" s="196">
        <f>VLOOKUP(B181,Ind!$B$7:$L$560,9,0)</f>
        <v>1427</v>
      </c>
      <c r="K181" s="196">
        <f>VLOOKUP(B181,Ind!$B$7:$L$560,10,0)</f>
        <v>18</v>
      </c>
      <c r="L181" s="196">
        <f>VLOOKUP(B181,Ind!$B$7:$L$560,11,0)</f>
        <v>5</v>
      </c>
      <c r="M181" s="196">
        <f>VLOOKUP(B181,Ind!$B$7:$T$560,12,0)</f>
        <v>685</v>
      </c>
      <c r="N181" s="196">
        <f>VLOOKUP(B181,Ind!$B$7:$T$560,13,0)</f>
        <v>7</v>
      </c>
      <c r="O181" s="196">
        <f>VLOOKUP(B181,Ind!$B$7:$T$560,14,0)</f>
        <v>1</v>
      </c>
      <c r="P181" s="196">
        <f>VLOOKUP(B181,Ind!$B$7:$T$560,15,0)</f>
        <v>742</v>
      </c>
      <c r="Q181" s="196">
        <f>VLOOKUP(B181,Ind!$B$7:$T$560,16,0)</f>
        <v>11</v>
      </c>
      <c r="R181" s="196">
        <f>VLOOKUP(B181,Ind!$B$7:$T$560,17,0)</f>
        <v>4</v>
      </c>
    </row>
    <row r="182" spans="1:18" ht="12.75" customHeight="1">
      <c r="A182" s="57">
        <v>134</v>
      </c>
      <c r="B182" s="324">
        <v>224</v>
      </c>
      <c r="C182" s="195" t="str">
        <f>VLOOKUP(B182,Ind!$B$7:$L$560,2,0)</f>
        <v>Tomecki Czesław</v>
      </c>
      <c r="D182" s="350" t="str">
        <f>VLOOKUP(B182,Ind!$B$7:$L$560,3,0)</f>
        <v>MIFAMA Mikołów</v>
      </c>
      <c r="E182" s="195" t="str">
        <f>VLOOKUP(B182,Ind!$B$7:$L$560,4,0)</f>
        <v>s</v>
      </c>
      <c r="F182" s="195">
        <f>VLOOKUP(B182,Ind!$B$7:$L$560,5,0)</f>
        <v>2</v>
      </c>
      <c r="G182" s="195">
        <f>VLOOKUP(B182,Ind!$B$7:$L$560,6,0)</f>
        <v>0</v>
      </c>
      <c r="H182" s="195">
        <f>VLOOKUP(B182,Ind!$B$7:$L$560,7,0)</f>
        <v>16</v>
      </c>
      <c r="I182" s="195">
        <f>VLOOKUP(B182,Ind!$B$7:$L$560,8,0)</f>
        <v>16</v>
      </c>
      <c r="J182" s="196">
        <f>VLOOKUP(B182,Ind!$B$7:$L$560,9,0)</f>
        <v>1417</v>
      </c>
      <c r="K182" s="196">
        <f>VLOOKUP(B182,Ind!$B$7:$L$560,10,0)</f>
        <v>15</v>
      </c>
      <c r="L182" s="196">
        <f>VLOOKUP(B182,Ind!$B$7:$L$560,11,0)</f>
        <v>3</v>
      </c>
      <c r="M182" s="196">
        <f>VLOOKUP(B182,Ind!$B$7:$T$560,12,0)</f>
        <v>623</v>
      </c>
      <c r="N182" s="196">
        <f>VLOOKUP(B182,Ind!$B$7:$T$560,13,0)</f>
        <v>8</v>
      </c>
      <c r="O182" s="196">
        <f>VLOOKUP(B182,Ind!$B$7:$T$560,14,0)</f>
        <v>2</v>
      </c>
      <c r="P182" s="196">
        <f>VLOOKUP(B182,Ind!$B$7:$T$560,15,0)</f>
        <v>794</v>
      </c>
      <c r="Q182" s="196">
        <f>VLOOKUP(B182,Ind!$B$7:$T$560,16,0)</f>
        <v>7</v>
      </c>
      <c r="R182" s="196">
        <f>VLOOKUP(B182,Ind!$B$7:$T$560,17,0)</f>
        <v>1</v>
      </c>
    </row>
    <row r="183" spans="1:18" ht="12.75" customHeight="1">
      <c r="A183" s="57">
        <v>135</v>
      </c>
      <c r="B183" s="324">
        <v>61</v>
      </c>
      <c r="C183" s="195" t="str">
        <f>VLOOKUP(B183,Ind!$B$7:$L$560,2,0)</f>
        <v>Pudło Krzysztof</v>
      </c>
      <c r="D183" s="350" t="str">
        <f>VLOOKUP(B183,Ind!$B$7:$L$560,3,0)</f>
        <v>ISKRA Rybnik</v>
      </c>
      <c r="E183" s="195" t="str">
        <f>VLOOKUP(B183,Ind!$B$7:$L$560,4,0)</f>
        <v>s</v>
      </c>
      <c r="F183" s="195">
        <f>VLOOKUP(B183,Ind!$B$7:$L$560,5,0)</f>
        <v>3</v>
      </c>
      <c r="G183" s="195">
        <f>VLOOKUP(B183,Ind!$B$7:$L$560,6,0)</f>
        <v>0</v>
      </c>
      <c r="H183" s="195">
        <f>VLOOKUP(B183,Ind!$B$7:$L$560,7,0)</f>
        <v>14</v>
      </c>
      <c r="I183" s="195">
        <f>VLOOKUP(B183,Ind!$B$7:$L$560,8,0)</f>
        <v>14</v>
      </c>
      <c r="J183" s="196">
        <f>VLOOKUP(B183,Ind!$B$7:$L$560,9,0)</f>
        <v>1394</v>
      </c>
      <c r="K183" s="196">
        <f>VLOOKUP(B183,Ind!$B$7:$L$560,10,0)</f>
        <v>16</v>
      </c>
      <c r="L183" s="196">
        <f>VLOOKUP(B183,Ind!$B$7:$L$560,11,0)</f>
        <v>6</v>
      </c>
      <c r="M183" s="196">
        <f>VLOOKUP(B183,Ind!$B$7:$T$560,12,0)</f>
        <v>1176</v>
      </c>
      <c r="N183" s="196">
        <f>VLOOKUP(B183,Ind!$B$7:$T$560,13,0)</f>
        <v>11</v>
      </c>
      <c r="O183" s="196">
        <f>VLOOKUP(B183,Ind!$B$7:$T$560,14,0)</f>
        <v>2</v>
      </c>
      <c r="P183" s="196">
        <f>VLOOKUP(B183,Ind!$B$7:$T$560,15,0)</f>
        <v>218</v>
      </c>
      <c r="Q183" s="196">
        <f>VLOOKUP(B183,Ind!$B$7:$T$560,16,0)</f>
        <v>5</v>
      </c>
      <c r="R183" s="196">
        <f>VLOOKUP(B183,Ind!$B$7:$T$560,17,0)</f>
        <v>4</v>
      </c>
    </row>
    <row r="184" spans="1:18" ht="12.75" customHeight="1">
      <c r="A184" s="57">
        <v>136</v>
      </c>
      <c r="B184" s="324">
        <v>117</v>
      </c>
      <c r="C184" s="195" t="str">
        <f>VLOOKUP(B184,Ind!$B$7:$L$560,2,0)</f>
        <v>Lech Stanisław</v>
      </c>
      <c r="D184" s="350" t="str">
        <f>VLOOKUP(B184,Ind!$B$7:$L$560,3,0)</f>
        <v>KS GÓRNIK Boguszowice</v>
      </c>
      <c r="E184" s="195" t="str">
        <f>VLOOKUP(B184,Ind!$B$7:$L$560,4,0)</f>
        <v>s</v>
      </c>
      <c r="F184" s="195">
        <f>VLOOKUP(B184,Ind!$B$7:$L$560,5,0)</f>
        <v>3</v>
      </c>
      <c r="G184" s="195">
        <f>VLOOKUP(B184,Ind!$B$7:$L$560,6,0)</f>
        <v>0</v>
      </c>
      <c r="H184" s="195">
        <f>VLOOKUP(B184,Ind!$B$7:$L$560,7,0)</f>
        <v>14</v>
      </c>
      <c r="I184" s="195">
        <f>VLOOKUP(B184,Ind!$B$7:$L$560,8,0)</f>
        <v>14</v>
      </c>
      <c r="J184" s="196">
        <f>VLOOKUP(B184,Ind!$B$7:$L$560,9,0)</f>
        <v>1377</v>
      </c>
      <c r="K184" s="196">
        <f>VLOOKUP(B184,Ind!$B$7:$L$560,10,0)</f>
        <v>14</v>
      </c>
      <c r="L184" s="196">
        <f>VLOOKUP(B184,Ind!$B$7:$L$560,11,0)</f>
        <v>3</v>
      </c>
      <c r="M184" s="196">
        <f>VLOOKUP(B184,Ind!$B$7:$T$560,12,0)</f>
        <v>923</v>
      </c>
      <c r="N184" s="196">
        <f>VLOOKUP(B184,Ind!$B$7:$T$560,13,0)</f>
        <v>8</v>
      </c>
      <c r="O184" s="196">
        <f>VLOOKUP(B184,Ind!$B$7:$T$560,14,0)</f>
        <v>1</v>
      </c>
      <c r="P184" s="196">
        <f>VLOOKUP(B184,Ind!$B$7:$T$560,15,0)</f>
        <v>454</v>
      </c>
      <c r="Q184" s="196">
        <f>VLOOKUP(B184,Ind!$B$7:$T$560,16,0)</f>
        <v>6</v>
      </c>
      <c r="R184" s="196">
        <f>VLOOKUP(B184,Ind!$B$7:$T$560,17,0)</f>
        <v>2</v>
      </c>
    </row>
    <row r="185" spans="1:18" ht="12.75" customHeight="1">
      <c r="A185" s="57">
        <v>137</v>
      </c>
      <c r="B185" s="324">
        <v>43</v>
      </c>
      <c r="C185" s="195" t="str">
        <f>VLOOKUP(B185,Ind!$B$7:$L$560,2,0)</f>
        <v>Czypionka Piotr</v>
      </c>
      <c r="D185" s="350" t="str">
        <f>VLOOKUP(B185,Ind!$B$7:$L$560,3,0)</f>
        <v>AMICUS KWK STASZIC Katowice</v>
      </c>
      <c r="E185" s="195" t="str">
        <f>VLOOKUP(B185,Ind!$B$7:$L$560,4,0)</f>
        <v>s</v>
      </c>
      <c r="F185" s="195">
        <f>VLOOKUP(B185,Ind!$B$7:$L$560,5,0)</f>
        <v>1</v>
      </c>
      <c r="G185" s="195">
        <f>VLOOKUP(B185,Ind!$B$7:$L$560,6,0)</f>
        <v>0</v>
      </c>
      <c r="H185" s="195">
        <f>VLOOKUP(B185,Ind!$B$7:$L$560,7,0)</f>
        <v>14</v>
      </c>
      <c r="I185" s="195">
        <f>VLOOKUP(B185,Ind!$B$7:$L$560,8,0)</f>
        <v>14</v>
      </c>
      <c r="J185" s="196">
        <f>VLOOKUP(B185,Ind!$B$7:$L$560,9,0)</f>
        <v>1367</v>
      </c>
      <c r="K185" s="196">
        <f>VLOOKUP(B185,Ind!$B$7:$L$560,10,0)</f>
        <v>15</v>
      </c>
      <c r="L185" s="196">
        <f>VLOOKUP(B185,Ind!$B$7:$L$560,11,0)</f>
        <v>4</v>
      </c>
      <c r="M185" s="196">
        <f>VLOOKUP(B185,Ind!$B$7:$T$560,12,0)</f>
        <v>992</v>
      </c>
      <c r="N185" s="196">
        <f>VLOOKUP(B185,Ind!$B$7:$T$560,13,0)</f>
        <v>9</v>
      </c>
      <c r="O185" s="196">
        <f>VLOOKUP(B185,Ind!$B$7:$T$560,14,0)</f>
        <v>1</v>
      </c>
      <c r="P185" s="196">
        <f>VLOOKUP(B185,Ind!$B$7:$T$560,15,0)</f>
        <v>375</v>
      </c>
      <c r="Q185" s="196">
        <f>VLOOKUP(B185,Ind!$B$7:$T$560,16,0)</f>
        <v>6</v>
      </c>
      <c r="R185" s="196">
        <f>VLOOKUP(B185,Ind!$B$7:$T$560,17,0)</f>
        <v>3</v>
      </c>
    </row>
    <row r="186" spans="1:18" ht="12.75" customHeight="1">
      <c r="A186" s="57">
        <v>138</v>
      </c>
      <c r="B186" s="324">
        <v>209</v>
      </c>
      <c r="C186" s="195" t="str">
        <f>VLOOKUP(B186,Ind!$B$7:$L$560,2,0)</f>
        <v>Ferdyn Mieczysław</v>
      </c>
      <c r="D186" s="350" t="str">
        <f>VLOOKUP(B186,Ind!$B$7:$L$560,3,0)</f>
        <v>ISKRA Rybnik</v>
      </c>
      <c r="E186" s="195" t="str">
        <f>VLOOKUP(B186,Ind!$B$7:$L$560,4,0)</f>
        <v>s</v>
      </c>
      <c r="F186" s="195">
        <f>VLOOKUP(B186,Ind!$B$7:$L$560,5,0)</f>
        <v>3</v>
      </c>
      <c r="G186" s="195">
        <f>VLOOKUP(B186,Ind!$B$7:$L$560,6,0)</f>
        <v>0</v>
      </c>
      <c r="H186" s="195">
        <f>VLOOKUP(B186,Ind!$B$7:$L$560,7,0)</f>
        <v>12</v>
      </c>
      <c r="I186" s="195">
        <f>VLOOKUP(B186,Ind!$B$7:$L$560,8,0)</f>
        <v>12</v>
      </c>
      <c r="J186" s="196">
        <f>VLOOKUP(B186,Ind!$B$7:$L$560,9,0)</f>
        <v>1345</v>
      </c>
      <c r="K186" s="196">
        <f>VLOOKUP(B186,Ind!$B$7:$L$560,10,0)</f>
        <v>17</v>
      </c>
      <c r="L186" s="196">
        <f>VLOOKUP(B186,Ind!$B$7:$L$560,11,0)</f>
        <v>5</v>
      </c>
      <c r="M186" s="196">
        <f>VLOOKUP(B186,Ind!$B$7:$T$560,12,0)</f>
        <v>777</v>
      </c>
      <c r="N186" s="196">
        <f>VLOOKUP(B186,Ind!$B$7:$T$560,13,0)</f>
        <v>9</v>
      </c>
      <c r="O186" s="196">
        <f>VLOOKUP(B186,Ind!$B$7:$T$560,14,0)</f>
        <v>2</v>
      </c>
      <c r="P186" s="196">
        <f>VLOOKUP(B186,Ind!$B$7:$T$560,15,0)</f>
        <v>568</v>
      </c>
      <c r="Q186" s="196">
        <f>VLOOKUP(B186,Ind!$B$7:$T$560,16,0)</f>
        <v>8</v>
      </c>
      <c r="R186" s="196">
        <f>VLOOKUP(B186,Ind!$B$7:$T$560,17,0)</f>
        <v>3</v>
      </c>
    </row>
    <row r="187" spans="1:18" ht="12.75" customHeight="1">
      <c r="A187" s="57">
        <v>139</v>
      </c>
      <c r="B187" s="324">
        <v>91</v>
      </c>
      <c r="C187" s="195" t="str">
        <f>VLOOKUP(B187,Ind!$B$7:$L$560,2,0)</f>
        <v>Jacek Rudolf</v>
      </c>
      <c r="D187" s="350" t="str">
        <f>VLOOKUP(B187,Ind!$B$7:$L$560,3,0)</f>
        <v>AMICUS KWK STASZIC Katowice</v>
      </c>
      <c r="E187" s="195" t="str">
        <f>VLOOKUP(B187,Ind!$B$7:$L$560,4,0)</f>
        <v>s</v>
      </c>
      <c r="F187" s="195">
        <f>VLOOKUP(B187,Ind!$B$7:$L$560,5,0)</f>
        <v>1</v>
      </c>
      <c r="G187" s="195">
        <f>VLOOKUP(B187,Ind!$B$7:$L$560,6,0)</f>
        <v>0</v>
      </c>
      <c r="H187" s="195">
        <f>VLOOKUP(B187,Ind!$B$7:$L$560,7,0)</f>
        <v>12</v>
      </c>
      <c r="I187" s="195">
        <f>VLOOKUP(B187,Ind!$B$7:$L$560,8,0)</f>
        <v>12</v>
      </c>
      <c r="J187" s="196">
        <f>VLOOKUP(B187,Ind!$B$7:$L$560,9,0)</f>
        <v>1330</v>
      </c>
      <c r="K187" s="196">
        <f>VLOOKUP(B187,Ind!$B$7:$L$560,10,0)</f>
        <v>19</v>
      </c>
      <c r="L187" s="196">
        <f>VLOOKUP(B187,Ind!$B$7:$L$560,11,0)</f>
        <v>7</v>
      </c>
      <c r="M187" s="196">
        <f>VLOOKUP(B187,Ind!$B$7:$T$560,12,0)</f>
        <v>552</v>
      </c>
      <c r="N187" s="196">
        <f>VLOOKUP(B187,Ind!$B$7:$T$560,13,0)</f>
        <v>10</v>
      </c>
      <c r="O187" s="196">
        <f>VLOOKUP(B187,Ind!$B$7:$T$560,14,0)</f>
        <v>5</v>
      </c>
      <c r="P187" s="196">
        <f>VLOOKUP(B187,Ind!$B$7:$T$560,15,0)</f>
        <v>778</v>
      </c>
      <c r="Q187" s="196">
        <f>VLOOKUP(B187,Ind!$B$7:$T$560,16,0)</f>
        <v>9</v>
      </c>
      <c r="R187" s="196">
        <f>VLOOKUP(B187,Ind!$B$7:$T$560,17,0)</f>
        <v>2</v>
      </c>
    </row>
    <row r="188" spans="1:18" ht="12.75" customHeight="1">
      <c r="A188" s="57">
        <v>140</v>
      </c>
      <c r="B188" s="324">
        <v>2</v>
      </c>
      <c r="C188" s="195" t="str">
        <f>VLOOKUP(B188,Ind!$B$7:$L$560,2,0)</f>
        <v>Sykuła Marian</v>
      </c>
      <c r="D188" s="350" t="str">
        <f>VLOOKUP(B188,Ind!$B$7:$L$560,3,0)</f>
        <v>U JANA Tychy</v>
      </c>
      <c r="E188" s="195" t="str">
        <f>VLOOKUP(B188,Ind!$B$7:$L$560,4,0)</f>
        <v>s</v>
      </c>
      <c r="F188" s="195">
        <f>VLOOKUP(B188,Ind!$B$7:$L$560,5,0)</f>
        <v>10</v>
      </c>
      <c r="G188" s="195">
        <f>VLOOKUP(B188,Ind!$B$7:$L$560,6,0)</f>
        <v>0</v>
      </c>
      <c r="H188" s="195">
        <f>VLOOKUP(B188,Ind!$B$7:$L$560,7,0)</f>
        <v>12</v>
      </c>
      <c r="I188" s="195">
        <f>VLOOKUP(B188,Ind!$B$7:$L$560,8,0)</f>
        <v>12</v>
      </c>
      <c r="J188" s="196">
        <f>VLOOKUP(B188,Ind!$B$7:$L$560,9,0)</f>
        <v>1322</v>
      </c>
      <c r="K188" s="196">
        <f>VLOOKUP(B188,Ind!$B$7:$L$560,10,0)</f>
        <v>16</v>
      </c>
      <c r="L188" s="196">
        <f>VLOOKUP(B188,Ind!$B$7:$L$560,11,0)</f>
        <v>5</v>
      </c>
      <c r="M188" s="196">
        <f>VLOOKUP(B188,Ind!$B$7:$T$560,12,0)</f>
        <v>1164</v>
      </c>
      <c r="N188" s="196">
        <f>VLOOKUP(B188,Ind!$B$7:$T$560,13,0)</f>
        <v>10</v>
      </c>
      <c r="O188" s="196">
        <f>VLOOKUP(B188,Ind!$B$7:$T$560,14,0)</f>
        <v>0</v>
      </c>
      <c r="P188" s="196">
        <f>VLOOKUP(B188,Ind!$B$7:$T$560,15,0)</f>
        <v>158</v>
      </c>
      <c r="Q188" s="196">
        <f>VLOOKUP(B188,Ind!$B$7:$T$560,16,0)</f>
        <v>6</v>
      </c>
      <c r="R188" s="196">
        <f>VLOOKUP(B188,Ind!$B$7:$T$560,17,0)</f>
        <v>5</v>
      </c>
    </row>
    <row r="189" spans="1:18" ht="12.75" customHeight="1">
      <c r="A189" s="57">
        <v>141</v>
      </c>
      <c r="B189" s="324">
        <v>21</v>
      </c>
      <c r="C189" s="195" t="str">
        <f>VLOOKUP(B189,Ind!$B$7:$L$560,2,0)</f>
        <v>Tokar Kazimierz</v>
      </c>
      <c r="D189" s="350" t="str">
        <f>VLOOKUP(B189,Ind!$B$7:$L$560,3,0)</f>
        <v>ISKRA Rybnik</v>
      </c>
      <c r="E189" s="195" t="str">
        <f>VLOOKUP(B189,Ind!$B$7:$L$560,4,0)</f>
        <v>s</v>
      </c>
      <c r="F189" s="195">
        <f>VLOOKUP(B189,Ind!$B$7:$L$560,5,0)</f>
        <v>3</v>
      </c>
      <c r="G189" s="195">
        <f>VLOOKUP(B189,Ind!$B$7:$L$560,6,0)</f>
        <v>0</v>
      </c>
      <c r="H189" s="195">
        <f>VLOOKUP(B189,Ind!$B$7:$L$560,7,0)</f>
        <v>12</v>
      </c>
      <c r="I189" s="195">
        <f>VLOOKUP(B189,Ind!$B$7:$L$560,8,0)</f>
        <v>12</v>
      </c>
      <c r="J189" s="196">
        <f>VLOOKUP(B189,Ind!$B$7:$L$560,9,0)</f>
        <v>1313</v>
      </c>
      <c r="K189" s="196">
        <f>VLOOKUP(B189,Ind!$B$7:$L$560,10,0)</f>
        <v>13</v>
      </c>
      <c r="L189" s="196">
        <f>VLOOKUP(B189,Ind!$B$7:$L$560,11,0)</f>
        <v>3</v>
      </c>
      <c r="M189" s="196">
        <f>VLOOKUP(B189,Ind!$B$7:$T$560,12,0)</f>
        <v>691</v>
      </c>
      <c r="N189" s="196">
        <f>VLOOKUP(B189,Ind!$B$7:$T$560,13,0)</f>
        <v>6</v>
      </c>
      <c r="O189" s="196">
        <f>VLOOKUP(B189,Ind!$B$7:$T$560,14,0)</f>
        <v>1</v>
      </c>
      <c r="P189" s="196">
        <f>VLOOKUP(B189,Ind!$B$7:$T$560,15,0)</f>
        <v>622</v>
      </c>
      <c r="Q189" s="196">
        <f>VLOOKUP(B189,Ind!$B$7:$T$560,16,0)</f>
        <v>7</v>
      </c>
      <c r="R189" s="196">
        <f>VLOOKUP(B189,Ind!$B$7:$T$560,17,0)</f>
        <v>2</v>
      </c>
    </row>
    <row r="190" spans="1:18" ht="12.75" customHeight="1">
      <c r="A190" s="57">
        <v>142</v>
      </c>
      <c r="B190" s="324">
        <v>40</v>
      </c>
      <c r="C190" s="195" t="str">
        <f>VLOOKUP(B190,Ind!$B$7:$L$560,2,0)</f>
        <v>Tabak Henryk</v>
      </c>
      <c r="D190" s="350" t="str">
        <f>VLOOKUP(B190,Ind!$B$7:$L$560,3,0)</f>
        <v>MOK GUIDO Zabrze</v>
      </c>
      <c r="E190" s="195" t="str">
        <f>VLOOKUP(B190,Ind!$B$7:$L$560,4,0)</f>
        <v>s</v>
      </c>
      <c r="F190" s="195">
        <f>VLOOKUP(B190,Ind!$B$7:$L$560,5,0)</f>
        <v>4</v>
      </c>
      <c r="G190" s="195">
        <f>VLOOKUP(B190,Ind!$B$7:$L$560,6,0)</f>
        <v>0</v>
      </c>
      <c r="H190" s="195">
        <f>VLOOKUP(B190,Ind!$B$7:$L$560,7,0)</f>
        <v>10</v>
      </c>
      <c r="I190" s="195">
        <f>VLOOKUP(B190,Ind!$B$7:$L$560,8,0)</f>
        <v>10</v>
      </c>
      <c r="J190" s="196">
        <f>VLOOKUP(B190,Ind!$B$7:$L$560,9,0)</f>
        <v>1281</v>
      </c>
      <c r="K190" s="196">
        <f>VLOOKUP(B190,Ind!$B$7:$L$560,10,0)</f>
        <v>14</v>
      </c>
      <c r="L190" s="196">
        <f>VLOOKUP(B190,Ind!$B$7:$L$560,11,0)</f>
        <v>4</v>
      </c>
      <c r="M190" s="196">
        <f>VLOOKUP(B190,Ind!$B$7:$T$560,12,0)</f>
        <v>340</v>
      </c>
      <c r="N190" s="196">
        <f>VLOOKUP(B190,Ind!$B$7:$T$560,13,0)</f>
        <v>6</v>
      </c>
      <c r="O190" s="196">
        <f>VLOOKUP(B190,Ind!$B$7:$T$560,14,0)</f>
        <v>3</v>
      </c>
      <c r="P190" s="196">
        <f>VLOOKUP(B190,Ind!$B$7:$T$560,15,0)</f>
        <v>941</v>
      </c>
      <c r="Q190" s="196">
        <f>VLOOKUP(B190,Ind!$B$7:$T$560,16,0)</f>
        <v>8</v>
      </c>
      <c r="R190" s="196">
        <f>VLOOKUP(B190,Ind!$B$7:$T$560,17,0)</f>
        <v>1</v>
      </c>
    </row>
    <row r="191" spans="1:18" ht="12.75" customHeight="1">
      <c r="A191" s="57">
        <v>143</v>
      </c>
      <c r="B191" s="324">
        <v>310</v>
      </c>
      <c r="C191" s="195" t="str">
        <f>VLOOKUP(B191,Ind!$B$7:$L$560,2,0)</f>
        <v>Knura Alojzy</v>
      </c>
      <c r="D191" s="350" t="str">
        <f>VLOOKUP(B191,Ind!$B$7:$L$560,3,0)</f>
        <v>EMERYT Kobyla</v>
      </c>
      <c r="E191" s="195" t="str">
        <f>VLOOKUP(B191,Ind!$B$7:$L$560,4,0)</f>
        <v>s</v>
      </c>
      <c r="F191" s="195">
        <f>VLOOKUP(B191,Ind!$B$7:$L$560,5,0)</f>
        <v>7</v>
      </c>
      <c r="G191" s="195">
        <f>VLOOKUP(B191,Ind!$B$7:$L$560,6,0)</f>
        <v>0</v>
      </c>
      <c r="H191" s="195">
        <f>VLOOKUP(B191,Ind!$B$7:$L$560,7,0)</f>
        <v>10</v>
      </c>
      <c r="I191" s="195">
        <f>VLOOKUP(B191,Ind!$B$7:$L$560,8,0)</f>
        <v>10</v>
      </c>
      <c r="J191" s="196">
        <f>VLOOKUP(B191,Ind!$B$7:$L$560,9,0)</f>
        <v>1265</v>
      </c>
      <c r="K191" s="196">
        <f>VLOOKUP(B191,Ind!$B$7:$L$560,10,0)</f>
        <v>16</v>
      </c>
      <c r="L191" s="196">
        <f>VLOOKUP(B191,Ind!$B$7:$L$560,11,0)</f>
        <v>4</v>
      </c>
      <c r="M191" s="196">
        <f>VLOOKUP(B191,Ind!$B$7:$T$560,12,0)</f>
        <v>839</v>
      </c>
      <c r="N191" s="196">
        <f>VLOOKUP(B191,Ind!$B$7:$T$560,13,0)</f>
        <v>10</v>
      </c>
      <c r="O191" s="196">
        <f>VLOOKUP(B191,Ind!$B$7:$T$560,14,0)</f>
        <v>2</v>
      </c>
      <c r="P191" s="196">
        <f>VLOOKUP(B191,Ind!$B$7:$T$560,15,0)</f>
        <v>426</v>
      </c>
      <c r="Q191" s="196">
        <f>VLOOKUP(B191,Ind!$B$7:$T$560,16,0)</f>
        <v>6</v>
      </c>
      <c r="R191" s="196">
        <f>VLOOKUP(B191,Ind!$B$7:$T$560,17,0)</f>
        <v>2</v>
      </c>
    </row>
    <row r="192" spans="1:18" ht="12.75" customHeight="1">
      <c r="A192" s="57">
        <v>144</v>
      </c>
      <c r="B192" s="324">
        <v>118</v>
      </c>
      <c r="C192" s="195" t="str">
        <f>VLOOKUP(B192,Ind!$B$7:$L$560,2,0)</f>
        <v>Rybka Edward</v>
      </c>
      <c r="D192" s="350" t="str">
        <f>VLOOKUP(B192,Ind!$B$7:$L$560,3,0)</f>
        <v>NITRON Krupski Młyn</v>
      </c>
      <c r="E192" s="195" t="str">
        <f>VLOOKUP(B192,Ind!$B$7:$L$560,4,0)</f>
        <v>s</v>
      </c>
      <c r="F192" s="195">
        <f>VLOOKUP(B192,Ind!$B$7:$L$560,5,0)</f>
        <v>5</v>
      </c>
      <c r="G192" s="195">
        <f>VLOOKUP(B192,Ind!$B$7:$L$560,6,0)</f>
        <v>0</v>
      </c>
      <c r="H192" s="195">
        <f>VLOOKUP(B192,Ind!$B$7:$L$560,7,0)</f>
        <v>10</v>
      </c>
      <c r="I192" s="195">
        <f>VLOOKUP(B192,Ind!$B$7:$L$560,8,0)</f>
        <v>10</v>
      </c>
      <c r="J192" s="196">
        <f>VLOOKUP(B192,Ind!$B$7:$L$560,9,0)</f>
        <v>1258</v>
      </c>
      <c r="K192" s="196">
        <f>VLOOKUP(B192,Ind!$B$7:$L$560,10,0)</f>
        <v>16</v>
      </c>
      <c r="L192" s="196">
        <f>VLOOKUP(B192,Ind!$B$7:$L$560,11,0)</f>
        <v>5</v>
      </c>
      <c r="M192" s="196">
        <f>VLOOKUP(B192,Ind!$B$7:$T$560,12,0)</f>
        <v>63</v>
      </c>
      <c r="N192" s="196">
        <f>VLOOKUP(B192,Ind!$B$7:$T$560,13,0)</f>
        <v>4</v>
      </c>
      <c r="O192" s="196">
        <f>VLOOKUP(B192,Ind!$B$7:$T$560,14,0)</f>
        <v>3</v>
      </c>
      <c r="P192" s="196">
        <f>VLOOKUP(B192,Ind!$B$7:$T$560,15,0)</f>
        <v>1195</v>
      </c>
      <c r="Q192" s="196">
        <f>VLOOKUP(B192,Ind!$B$7:$T$560,16,0)</f>
        <v>12</v>
      </c>
      <c r="R192" s="196">
        <f>VLOOKUP(B192,Ind!$B$7:$T$560,17,0)</f>
        <v>2</v>
      </c>
    </row>
    <row r="193" spans="1:18" ht="12.75" customHeight="1">
      <c r="A193" s="57">
        <v>145</v>
      </c>
      <c r="B193" s="324">
        <v>78</v>
      </c>
      <c r="C193" s="195" t="str">
        <f>VLOOKUP(B193,Ind!$B$7:$L$560,2,0)</f>
        <v>Bryłka Ernest</v>
      </c>
      <c r="D193" s="350" t="str">
        <f>VLOOKUP(B193,Ind!$B$7:$L$560,3,0)</f>
        <v>DOKiS Dobrodzień</v>
      </c>
      <c r="E193" s="195" t="str">
        <f>VLOOKUP(B193,Ind!$B$7:$L$560,4,0)</f>
        <v>s</v>
      </c>
      <c r="F193" s="195">
        <f>VLOOKUP(B193,Ind!$B$7:$L$560,5,0)</f>
        <v>5</v>
      </c>
      <c r="G193" s="195">
        <f>VLOOKUP(B193,Ind!$B$7:$L$560,6,0)</f>
        <v>0</v>
      </c>
      <c r="H193" s="195">
        <f>VLOOKUP(B193,Ind!$B$7:$L$560,7,0)</f>
        <v>8</v>
      </c>
      <c r="I193" s="195">
        <f>VLOOKUP(B193,Ind!$B$7:$L$560,8,0)</f>
        <v>8</v>
      </c>
      <c r="J193" s="196">
        <f>VLOOKUP(B193,Ind!$B$7:$L$560,9,0)</f>
        <v>1219</v>
      </c>
      <c r="K193" s="196">
        <f>VLOOKUP(B193,Ind!$B$7:$L$560,10,0)</f>
        <v>14</v>
      </c>
      <c r="L193" s="196">
        <f>VLOOKUP(B193,Ind!$B$7:$L$560,11,0)</f>
        <v>6</v>
      </c>
      <c r="M193" s="196">
        <f>VLOOKUP(B193,Ind!$B$7:$T$560,12,0)</f>
        <v>766</v>
      </c>
      <c r="N193" s="196">
        <f>VLOOKUP(B193,Ind!$B$7:$T$560,13,0)</f>
        <v>8</v>
      </c>
      <c r="O193" s="196">
        <f>VLOOKUP(B193,Ind!$B$7:$T$560,14,0)</f>
        <v>2</v>
      </c>
      <c r="P193" s="196">
        <f>VLOOKUP(B193,Ind!$B$7:$T$560,15,0)</f>
        <v>453</v>
      </c>
      <c r="Q193" s="196">
        <f>VLOOKUP(B193,Ind!$B$7:$T$560,16,0)</f>
        <v>6</v>
      </c>
      <c r="R193" s="196">
        <f>VLOOKUP(B193,Ind!$B$7:$T$560,17,0)</f>
        <v>4</v>
      </c>
    </row>
    <row r="194" spans="1:18" ht="12.75" customHeight="1">
      <c r="A194" s="57">
        <v>146</v>
      </c>
      <c r="B194" s="324">
        <v>227</v>
      </c>
      <c r="C194" s="195" t="str">
        <f>VLOOKUP(B194,Ind!$B$7:$L$560,2,0)</f>
        <v>Saternus Jerzy</v>
      </c>
      <c r="D194" s="350" t="str">
        <f>VLOOKUP(B194,Ind!$B$7:$L$560,3,0)</f>
        <v>SOKÓŁ Imielin</v>
      </c>
      <c r="E194" s="195" t="str">
        <f>VLOOKUP(B194,Ind!$B$7:$L$560,4,0)</f>
        <v>s</v>
      </c>
      <c r="F194" s="195">
        <f>VLOOKUP(B194,Ind!$B$7:$L$560,5,0)</f>
        <v>1</v>
      </c>
      <c r="G194" s="195">
        <f>VLOOKUP(B194,Ind!$B$7:$L$560,6,0)</f>
        <v>0</v>
      </c>
      <c r="H194" s="195">
        <f>VLOOKUP(B194,Ind!$B$7:$L$560,7,0)</f>
        <v>6</v>
      </c>
      <c r="I194" s="195">
        <f>VLOOKUP(B194,Ind!$B$7:$L$560,8,0)</f>
        <v>6</v>
      </c>
      <c r="J194" s="196">
        <f>VLOOKUP(B194,Ind!$B$7:$L$560,9,0)</f>
        <v>1196</v>
      </c>
      <c r="K194" s="196">
        <f>VLOOKUP(B194,Ind!$B$7:$L$560,10,0)</f>
        <v>12</v>
      </c>
      <c r="L194" s="196">
        <f>VLOOKUP(B194,Ind!$B$7:$L$560,11,0)</f>
        <v>4</v>
      </c>
      <c r="M194" s="196">
        <f>VLOOKUP(B194,Ind!$B$7:$T$560,12,0)</f>
        <v>102</v>
      </c>
      <c r="N194" s="196">
        <f>VLOOKUP(B194,Ind!$B$7:$T$560,13,0)</f>
        <v>4</v>
      </c>
      <c r="O194" s="196">
        <f>VLOOKUP(B194,Ind!$B$7:$T$560,14,0)</f>
        <v>3</v>
      </c>
      <c r="P194" s="196">
        <f>VLOOKUP(B194,Ind!$B$7:$T$560,15,0)</f>
        <v>1094</v>
      </c>
      <c r="Q194" s="196">
        <f>VLOOKUP(B194,Ind!$B$7:$T$560,16,0)</f>
        <v>8</v>
      </c>
      <c r="R194" s="196">
        <f>VLOOKUP(B194,Ind!$B$7:$T$560,17,0)</f>
        <v>1</v>
      </c>
    </row>
    <row r="195" spans="1:18" ht="12.75" customHeight="1">
      <c r="A195" s="57">
        <v>147</v>
      </c>
      <c r="B195" s="324">
        <v>246</v>
      </c>
      <c r="C195" s="195" t="str">
        <f>VLOOKUP(B195,Ind!$B$7:$L$560,2,0)</f>
        <v>Grabarczyk Henryk</v>
      </c>
      <c r="D195" s="350" t="str">
        <f>VLOOKUP(B195,Ind!$B$7:$L$560,3,0)</f>
        <v>WOKiR Połomia</v>
      </c>
      <c r="E195" s="195" t="str">
        <f>VLOOKUP(B195,Ind!$B$7:$L$560,4,0)</f>
        <v>s</v>
      </c>
      <c r="F195" s="195">
        <f>VLOOKUP(B195,Ind!$B$7:$L$560,5,0)</f>
        <v>7</v>
      </c>
      <c r="G195" s="195">
        <f>VLOOKUP(B195,Ind!$B$7:$L$560,6,0)</f>
        <v>0</v>
      </c>
      <c r="H195" s="195">
        <f>VLOOKUP(B195,Ind!$B$7:$L$560,7,0)</f>
        <v>6</v>
      </c>
      <c r="I195" s="195">
        <f>VLOOKUP(B195,Ind!$B$7:$L$560,8,0)</f>
        <v>6</v>
      </c>
      <c r="J195" s="196">
        <f>VLOOKUP(B195,Ind!$B$7:$L$560,9,0)</f>
        <v>1157</v>
      </c>
      <c r="K195" s="196">
        <f>VLOOKUP(B195,Ind!$B$7:$L$560,10,0)</f>
        <v>15</v>
      </c>
      <c r="L195" s="196">
        <f>VLOOKUP(B195,Ind!$B$7:$L$560,11,0)</f>
        <v>4</v>
      </c>
      <c r="M195" s="196">
        <f>VLOOKUP(B195,Ind!$B$7:$T$560,12,0)</f>
        <v>412</v>
      </c>
      <c r="N195" s="196">
        <f>VLOOKUP(B195,Ind!$B$7:$T$560,13,0)</f>
        <v>7</v>
      </c>
      <c r="O195" s="196">
        <f>VLOOKUP(B195,Ind!$B$7:$T$560,14,0)</f>
        <v>2</v>
      </c>
      <c r="P195" s="196">
        <f>VLOOKUP(B195,Ind!$B$7:$T$560,15,0)</f>
        <v>745</v>
      </c>
      <c r="Q195" s="196">
        <f>VLOOKUP(B195,Ind!$B$7:$T$560,16,0)</f>
        <v>8</v>
      </c>
      <c r="R195" s="196">
        <f>VLOOKUP(B195,Ind!$B$7:$T$560,17,0)</f>
        <v>2</v>
      </c>
    </row>
    <row r="196" spans="1:18" ht="12.75" customHeight="1">
      <c r="A196" s="57">
        <v>148</v>
      </c>
      <c r="B196" s="324">
        <v>35</v>
      </c>
      <c r="C196" s="195" t="str">
        <f>VLOOKUP(B196,Ind!$B$7:$L$560,2,0)</f>
        <v>Cholewiński Piotr</v>
      </c>
      <c r="D196" s="350" t="str">
        <f>VLOOKUP(B196,Ind!$B$7:$L$560,3,0)</f>
        <v>GÓRNIK Wesoła</v>
      </c>
      <c r="E196" s="195" t="str">
        <f>VLOOKUP(B196,Ind!$B$7:$L$560,4,0)</f>
        <v>s</v>
      </c>
      <c r="F196" s="195">
        <f>VLOOKUP(B196,Ind!$B$7:$L$560,5,0)</f>
        <v>1</v>
      </c>
      <c r="G196" s="195">
        <f>VLOOKUP(B196,Ind!$B$7:$L$560,6,0)</f>
        <v>0</v>
      </c>
      <c r="H196" s="195">
        <f>VLOOKUP(B196,Ind!$B$7:$L$560,7,0)</f>
        <v>4</v>
      </c>
      <c r="I196" s="195">
        <f>VLOOKUP(B196,Ind!$B$7:$L$560,8,0)</f>
        <v>4</v>
      </c>
      <c r="J196" s="196">
        <f>VLOOKUP(B196,Ind!$B$7:$L$560,9,0)</f>
        <v>1147</v>
      </c>
      <c r="K196" s="196">
        <f>VLOOKUP(B196,Ind!$B$7:$L$560,10,0)</f>
        <v>16</v>
      </c>
      <c r="L196" s="196">
        <f>VLOOKUP(B196,Ind!$B$7:$L$560,11,0)</f>
        <v>7</v>
      </c>
      <c r="M196" s="196">
        <f>VLOOKUP(B196,Ind!$B$7:$T$560,12,0)</f>
        <v>740</v>
      </c>
      <c r="N196" s="196">
        <f>VLOOKUP(B196,Ind!$B$7:$T$560,13,0)</f>
        <v>8</v>
      </c>
      <c r="O196" s="196">
        <f>VLOOKUP(B196,Ind!$B$7:$T$560,14,0)</f>
        <v>2</v>
      </c>
      <c r="P196" s="196">
        <f>VLOOKUP(B196,Ind!$B$7:$T$560,15,0)</f>
        <v>407</v>
      </c>
      <c r="Q196" s="196">
        <f>VLOOKUP(B196,Ind!$B$7:$T$560,16,0)</f>
        <v>8</v>
      </c>
      <c r="R196" s="196">
        <f>VLOOKUP(B196,Ind!$B$7:$T$560,17,0)</f>
        <v>5</v>
      </c>
    </row>
    <row r="197" spans="1:18" ht="12.75" customHeight="1">
      <c r="A197" s="57">
        <v>149</v>
      </c>
      <c r="B197" s="324">
        <v>126</v>
      </c>
      <c r="C197" s="195" t="str">
        <f>VLOOKUP(B197,Ind!$B$7:$L$560,2,0)</f>
        <v>Kaszuba Piotr</v>
      </c>
      <c r="D197" s="350" t="str">
        <f>VLOOKUP(B197,Ind!$B$7:$L$560,3,0)</f>
        <v>NITRON Krupski Młyn</v>
      </c>
      <c r="E197" s="195" t="str">
        <f>VLOOKUP(B197,Ind!$B$7:$L$560,4,0)</f>
        <v>s</v>
      </c>
      <c r="F197" s="195">
        <f>VLOOKUP(B197,Ind!$B$7:$L$560,5,0)</f>
        <v>5</v>
      </c>
      <c r="G197" s="195">
        <f>VLOOKUP(B197,Ind!$B$7:$L$560,6,0)</f>
        <v>0</v>
      </c>
      <c r="H197" s="195">
        <f>VLOOKUP(B197,Ind!$B$7:$L$560,7,0)</f>
        <v>4</v>
      </c>
      <c r="I197" s="195">
        <f>VLOOKUP(B197,Ind!$B$7:$L$560,8,0)</f>
        <v>4</v>
      </c>
      <c r="J197" s="196">
        <f>VLOOKUP(B197,Ind!$B$7:$L$560,9,0)</f>
        <v>1145</v>
      </c>
      <c r="K197" s="196">
        <f>VLOOKUP(B197,Ind!$B$7:$L$560,10,0)</f>
        <v>19</v>
      </c>
      <c r="L197" s="196">
        <f>VLOOKUP(B197,Ind!$B$7:$L$560,11,0)</f>
        <v>6</v>
      </c>
      <c r="M197" s="196">
        <f>VLOOKUP(B197,Ind!$B$7:$T$560,12,0)</f>
        <v>410</v>
      </c>
      <c r="N197" s="196">
        <f>VLOOKUP(B197,Ind!$B$7:$T$560,13,0)</f>
        <v>8</v>
      </c>
      <c r="O197" s="196">
        <f>VLOOKUP(B197,Ind!$B$7:$T$560,14,0)</f>
        <v>4</v>
      </c>
      <c r="P197" s="196">
        <f>VLOOKUP(B197,Ind!$B$7:$T$560,15,0)</f>
        <v>735</v>
      </c>
      <c r="Q197" s="196">
        <f>VLOOKUP(B197,Ind!$B$7:$T$560,16,0)</f>
        <v>11</v>
      </c>
      <c r="R197" s="196">
        <f>VLOOKUP(B197,Ind!$B$7:$T$560,17,0)</f>
        <v>2</v>
      </c>
    </row>
    <row r="198" spans="1:18" ht="12.75" customHeight="1">
      <c r="A198" s="57">
        <v>150</v>
      </c>
      <c r="B198" s="324">
        <v>259</v>
      </c>
      <c r="C198" s="195" t="str">
        <f>VLOOKUP(B198,Ind!$B$7:$L$560,2,0)</f>
        <v>Urbańczyk Stanisław</v>
      </c>
      <c r="D198" s="350" t="str">
        <f>VLOOKUP(B198,Ind!$B$7:$L$560,3,0)</f>
        <v>SILESIA Tarnowskie Góry</v>
      </c>
      <c r="E198" s="195" t="str">
        <f>VLOOKUP(B198,Ind!$B$7:$L$560,4,0)</f>
        <v>s</v>
      </c>
      <c r="F198" s="195">
        <f>VLOOKUP(B198,Ind!$B$7:$L$560,5,0)</f>
        <v>1</v>
      </c>
      <c r="G198" s="195">
        <f>VLOOKUP(B198,Ind!$B$7:$L$560,6,0)</f>
        <v>0</v>
      </c>
      <c r="H198" s="195">
        <f>VLOOKUP(B198,Ind!$B$7:$L$560,7,0)</f>
        <v>3</v>
      </c>
      <c r="I198" s="195">
        <f>VLOOKUP(B198,Ind!$B$7:$L$560,8,0)</f>
        <v>3</v>
      </c>
      <c r="J198" s="196">
        <f>VLOOKUP(B198,Ind!$B$7:$L$560,9,0)</f>
        <v>1078</v>
      </c>
      <c r="K198" s="196">
        <f>VLOOKUP(B198,Ind!$B$7:$L$560,10,0)</f>
        <v>22</v>
      </c>
      <c r="L198" s="196">
        <f>VLOOKUP(B198,Ind!$B$7:$L$560,11,0)</f>
        <v>7</v>
      </c>
      <c r="M198" s="196">
        <f>VLOOKUP(B198,Ind!$B$7:$T$560,12,0)</f>
        <v>128</v>
      </c>
      <c r="N198" s="196">
        <f>VLOOKUP(B198,Ind!$B$7:$T$560,13,0)</f>
        <v>8</v>
      </c>
      <c r="O198" s="196">
        <f>VLOOKUP(B198,Ind!$B$7:$T$560,14,0)</f>
        <v>5</v>
      </c>
      <c r="P198" s="196">
        <f>VLOOKUP(B198,Ind!$B$7:$T$560,15,0)</f>
        <v>950</v>
      </c>
      <c r="Q198" s="196">
        <f>VLOOKUP(B198,Ind!$B$7:$T$560,16,0)</f>
        <v>14</v>
      </c>
      <c r="R198" s="196">
        <f>VLOOKUP(B198,Ind!$B$7:$T$560,17,0)</f>
        <v>2</v>
      </c>
    </row>
    <row r="199" spans="1:18" ht="12.75" customHeight="1">
      <c r="A199" s="57">
        <v>151</v>
      </c>
      <c r="B199" s="324">
        <v>160</v>
      </c>
      <c r="C199" s="195" t="str">
        <f>VLOOKUP(B199,Ind!$B$7:$L$560,2,0)</f>
        <v>Janosz Emanuel</v>
      </c>
      <c r="D199" s="350" t="str">
        <f>VLOOKUP(B199,Ind!$B$7:$L$560,3,0)</f>
        <v>SOKÓŁ Wola</v>
      </c>
      <c r="E199" s="195" t="str">
        <f>VLOOKUP(B199,Ind!$B$7:$L$560,4,0)</f>
        <v>s</v>
      </c>
      <c r="F199" s="195">
        <f>VLOOKUP(B199,Ind!$B$7:$L$560,5,0)</f>
        <v>2</v>
      </c>
      <c r="G199" s="195">
        <f>VLOOKUP(B199,Ind!$B$7:$L$560,6,0)</f>
        <v>0</v>
      </c>
      <c r="H199" s="195">
        <f>VLOOKUP(B199,Ind!$B$7:$L$560,7,0)</f>
        <v>3</v>
      </c>
      <c r="I199" s="195">
        <f>VLOOKUP(B199,Ind!$B$7:$L$560,8,0)</f>
        <v>3</v>
      </c>
      <c r="J199" s="196">
        <f>VLOOKUP(B199,Ind!$B$7:$L$560,9,0)</f>
        <v>1063</v>
      </c>
      <c r="K199" s="196">
        <f>VLOOKUP(B199,Ind!$B$7:$L$560,10,0)</f>
        <v>14</v>
      </c>
      <c r="L199" s="196">
        <f>VLOOKUP(B199,Ind!$B$7:$L$560,11,0)</f>
        <v>5</v>
      </c>
      <c r="M199" s="196">
        <f>VLOOKUP(B199,Ind!$B$7:$T$560,12,0)</f>
        <v>338</v>
      </c>
      <c r="N199" s="196">
        <f>VLOOKUP(B199,Ind!$B$7:$T$560,13,0)</f>
        <v>8</v>
      </c>
      <c r="O199" s="196">
        <f>VLOOKUP(B199,Ind!$B$7:$T$560,14,0)</f>
        <v>3</v>
      </c>
      <c r="P199" s="196">
        <f>VLOOKUP(B199,Ind!$B$7:$T$560,15,0)</f>
        <v>725</v>
      </c>
      <c r="Q199" s="196">
        <f>VLOOKUP(B199,Ind!$B$7:$T$560,16,0)</f>
        <v>6</v>
      </c>
      <c r="R199" s="196">
        <f>VLOOKUP(B199,Ind!$B$7:$T$560,17,0)</f>
        <v>2</v>
      </c>
    </row>
    <row r="200" spans="1:18" ht="12.75" customHeight="1">
      <c r="A200" s="57">
        <v>152</v>
      </c>
      <c r="B200" s="324">
        <v>172</v>
      </c>
      <c r="C200" s="195" t="str">
        <f>VLOOKUP(B200,Ind!$B$7:$L$560,2,0)</f>
        <v>Beczała Andrzej</v>
      </c>
      <c r="D200" s="350" t="str">
        <f>VLOOKUP(B200,Ind!$B$7:$L$560,3,0)</f>
        <v>TS Pszczyna</v>
      </c>
      <c r="E200" s="195" t="str">
        <f>VLOOKUP(B200,Ind!$B$7:$L$560,4,0)</f>
        <v>s</v>
      </c>
      <c r="F200" s="195">
        <f>VLOOKUP(B200,Ind!$B$7:$L$560,5,0)</f>
        <v>2</v>
      </c>
      <c r="G200" s="195">
        <f>VLOOKUP(B200,Ind!$B$7:$L$560,6,0)</f>
        <v>0</v>
      </c>
      <c r="H200" s="195">
        <f>VLOOKUP(B200,Ind!$B$7:$L$560,7,0)</f>
        <v>2</v>
      </c>
      <c r="I200" s="195">
        <f>VLOOKUP(B200,Ind!$B$7:$L$560,8,0)</f>
        <v>2</v>
      </c>
      <c r="J200" s="196">
        <f>VLOOKUP(B200,Ind!$B$7:$L$560,9,0)</f>
        <v>1013</v>
      </c>
      <c r="K200" s="196">
        <f>VLOOKUP(B200,Ind!$B$7:$L$560,10,0)</f>
        <v>13</v>
      </c>
      <c r="L200" s="196">
        <f>VLOOKUP(B200,Ind!$B$7:$L$560,11,0)</f>
        <v>4</v>
      </c>
      <c r="M200" s="196">
        <f>VLOOKUP(B200,Ind!$B$7:$T$560,12,0)</f>
        <v>643</v>
      </c>
      <c r="N200" s="196">
        <f>VLOOKUP(B200,Ind!$B$7:$T$560,13,0)</f>
        <v>9</v>
      </c>
      <c r="O200" s="196">
        <f>VLOOKUP(B200,Ind!$B$7:$T$560,14,0)</f>
        <v>2</v>
      </c>
      <c r="P200" s="196">
        <f>VLOOKUP(B200,Ind!$B$7:$T$560,15,0)</f>
        <v>370</v>
      </c>
      <c r="Q200" s="196">
        <f>VLOOKUP(B200,Ind!$B$7:$T$560,16,0)</f>
        <v>4</v>
      </c>
      <c r="R200" s="196">
        <f>VLOOKUP(B200,Ind!$B$7:$T$560,17,0)</f>
        <v>2</v>
      </c>
    </row>
    <row r="201" spans="1:18" ht="12.75" customHeight="1">
      <c r="A201" s="57">
        <v>153</v>
      </c>
      <c r="B201" s="324">
        <v>83</v>
      </c>
      <c r="C201" s="195" t="str">
        <f>VLOOKUP(B201,Ind!$B$7:$L$560,2,0)</f>
        <v>Grzywaczyk Piotr</v>
      </c>
      <c r="D201" s="350" t="str">
        <f>VLOOKUP(B201,Ind!$B$7:$L$560,3,0)</f>
        <v>GWAREK BOLINA KWK WIECZOREK Katowice</v>
      </c>
      <c r="E201" s="195" t="str">
        <f>VLOOKUP(B201,Ind!$B$7:$L$560,4,0)</f>
        <v>s</v>
      </c>
      <c r="F201" s="195">
        <f>VLOOKUP(B201,Ind!$B$7:$L$560,5,0)</f>
        <v>1</v>
      </c>
      <c r="G201" s="195">
        <f>VLOOKUP(B201,Ind!$B$7:$L$560,6,0)</f>
        <v>0</v>
      </c>
      <c r="H201" s="195">
        <f>VLOOKUP(B201,Ind!$B$7:$L$560,7,0)</f>
        <v>2</v>
      </c>
      <c r="I201" s="195">
        <f>VLOOKUP(B201,Ind!$B$7:$L$560,8,0)</f>
        <v>2</v>
      </c>
      <c r="J201" s="196">
        <f>VLOOKUP(B201,Ind!$B$7:$L$560,9,0)</f>
        <v>1010</v>
      </c>
      <c r="K201" s="196">
        <f>VLOOKUP(B201,Ind!$B$7:$L$560,10,0)</f>
        <v>20</v>
      </c>
      <c r="L201" s="196">
        <f>VLOOKUP(B201,Ind!$B$7:$L$560,11,0)</f>
        <v>10</v>
      </c>
      <c r="M201" s="196">
        <f>VLOOKUP(B201,Ind!$B$7:$T$560,12,0)</f>
        <v>961</v>
      </c>
      <c r="N201" s="196">
        <f>VLOOKUP(B201,Ind!$B$7:$T$560,13,0)</f>
        <v>14</v>
      </c>
      <c r="O201" s="196">
        <f>VLOOKUP(B201,Ind!$B$7:$T$560,14,0)</f>
        <v>4</v>
      </c>
      <c r="P201" s="196">
        <f>VLOOKUP(B201,Ind!$B$7:$T$560,15,0)</f>
        <v>49</v>
      </c>
      <c r="Q201" s="196">
        <f>VLOOKUP(B201,Ind!$B$7:$T$560,16,0)</f>
        <v>6</v>
      </c>
      <c r="R201" s="196">
        <f>VLOOKUP(B201,Ind!$B$7:$T$560,17,0)</f>
        <v>6</v>
      </c>
    </row>
    <row r="202" spans="1:18" ht="12.75" customHeight="1">
      <c r="A202" s="57">
        <v>154</v>
      </c>
      <c r="B202" s="324">
        <v>104</v>
      </c>
      <c r="C202" s="195" t="str">
        <f>VLOOKUP(B202,Ind!$B$7:$L$560,2,0)</f>
        <v>Jurczyk Andrzej</v>
      </c>
      <c r="D202" s="350" t="str">
        <f>VLOOKUP(B202,Ind!$B$7:$L$560,3,0)</f>
        <v>Skat Klub RSM Ruda Śl.</v>
      </c>
      <c r="E202" s="195" t="str">
        <f>VLOOKUP(B202,Ind!$B$7:$L$560,4,0)</f>
        <v>s</v>
      </c>
      <c r="F202" s="195">
        <f>VLOOKUP(B202,Ind!$B$7:$L$560,5,0)</f>
        <v>4</v>
      </c>
      <c r="G202" s="195">
        <f>VLOOKUP(B202,Ind!$B$7:$L$560,6,0)</f>
        <v>0</v>
      </c>
      <c r="H202" s="195">
        <f>VLOOKUP(B202,Ind!$B$7:$L$560,7,0)</f>
        <v>1</v>
      </c>
      <c r="I202" s="195">
        <f>VLOOKUP(B202,Ind!$B$7:$L$560,8,0)</f>
        <v>1</v>
      </c>
      <c r="J202" s="196">
        <f>VLOOKUP(B202,Ind!$B$7:$L$560,9,0)</f>
        <v>998</v>
      </c>
      <c r="K202" s="196">
        <f>VLOOKUP(B202,Ind!$B$7:$L$560,10,0)</f>
        <v>11</v>
      </c>
      <c r="L202" s="196">
        <f>VLOOKUP(B202,Ind!$B$7:$L$560,11,0)</f>
        <v>4</v>
      </c>
      <c r="M202" s="196">
        <f>VLOOKUP(B202,Ind!$B$7:$T$560,12,0)</f>
        <v>461</v>
      </c>
      <c r="N202" s="196">
        <f>VLOOKUP(B202,Ind!$B$7:$T$560,13,0)</f>
        <v>5</v>
      </c>
      <c r="O202" s="196">
        <f>VLOOKUP(B202,Ind!$B$7:$T$560,14,0)</f>
        <v>2</v>
      </c>
      <c r="P202" s="196">
        <f>VLOOKUP(B202,Ind!$B$7:$T$560,15,0)</f>
        <v>537</v>
      </c>
      <c r="Q202" s="196">
        <f>VLOOKUP(B202,Ind!$B$7:$T$560,16,0)</f>
        <v>6</v>
      </c>
      <c r="R202" s="196">
        <f>VLOOKUP(B202,Ind!$B$7:$T$560,17,0)</f>
        <v>2</v>
      </c>
    </row>
    <row r="203" spans="1:18" ht="12.75" customHeight="1">
      <c r="A203" s="57">
        <v>155</v>
      </c>
      <c r="B203" s="324">
        <v>82</v>
      </c>
      <c r="C203" s="195" t="str">
        <f>VLOOKUP(B203,Ind!$B$7:$L$560,2,0)</f>
        <v>Doleżych Zygmunt</v>
      </c>
      <c r="D203" s="350" t="str">
        <f>VLOOKUP(B203,Ind!$B$7:$L$560,3,0)</f>
        <v>DOKiS Dobrodzień</v>
      </c>
      <c r="E203" s="195" t="str">
        <f>VLOOKUP(B203,Ind!$B$7:$L$560,4,0)</f>
        <v>s</v>
      </c>
      <c r="F203" s="195">
        <f>VLOOKUP(B203,Ind!$B$7:$L$560,5,0)</f>
        <v>5</v>
      </c>
      <c r="G203" s="195">
        <f>VLOOKUP(B203,Ind!$B$7:$L$560,6,0)</f>
        <v>0</v>
      </c>
      <c r="H203" s="195">
        <f>VLOOKUP(B203,Ind!$B$7:$L$560,7,0)</f>
        <v>1</v>
      </c>
      <c r="I203" s="195">
        <f>VLOOKUP(B203,Ind!$B$7:$L$560,8,0)</f>
        <v>1</v>
      </c>
      <c r="J203" s="196">
        <f>VLOOKUP(B203,Ind!$B$7:$L$560,9,0)</f>
        <v>996</v>
      </c>
      <c r="K203" s="196">
        <f>VLOOKUP(B203,Ind!$B$7:$L$560,10,0)</f>
        <v>12</v>
      </c>
      <c r="L203" s="196">
        <f>VLOOKUP(B203,Ind!$B$7:$L$560,11,0)</f>
        <v>4</v>
      </c>
      <c r="M203" s="196">
        <f>VLOOKUP(B203,Ind!$B$7:$T$560,12,0)</f>
        <v>696</v>
      </c>
      <c r="N203" s="196">
        <f>VLOOKUP(B203,Ind!$B$7:$T$560,13,0)</f>
        <v>7</v>
      </c>
      <c r="O203" s="196">
        <f>VLOOKUP(B203,Ind!$B$7:$T$560,14,0)</f>
        <v>1</v>
      </c>
      <c r="P203" s="196">
        <f>VLOOKUP(B203,Ind!$B$7:$T$560,15,0)</f>
        <v>300</v>
      </c>
      <c r="Q203" s="196">
        <f>VLOOKUP(B203,Ind!$B$7:$T$560,16,0)</f>
        <v>5</v>
      </c>
      <c r="R203" s="196">
        <f>VLOOKUP(B203,Ind!$B$7:$T$560,17,0)</f>
        <v>3</v>
      </c>
    </row>
    <row r="204" spans="1:18" ht="12.75" customHeight="1">
      <c r="A204" s="57">
        <v>156</v>
      </c>
      <c r="B204" s="324">
        <v>28</v>
      </c>
      <c r="C204" s="195" t="str">
        <f>VLOOKUP(B204,Ind!$B$7:$L$560,2,0)</f>
        <v>Pakura Piotr</v>
      </c>
      <c r="D204" s="350" t="str">
        <f>VLOOKUP(B204,Ind!$B$7:$L$560,3,0)</f>
        <v>LWSM Knurów</v>
      </c>
      <c r="E204" s="195" t="str">
        <f>VLOOKUP(B204,Ind!$B$7:$L$560,4,0)</f>
        <v>s</v>
      </c>
      <c r="F204" s="195">
        <f>VLOOKUP(B204,Ind!$B$7:$L$560,5,0)</f>
        <v>4</v>
      </c>
      <c r="G204" s="195">
        <f>VLOOKUP(B204,Ind!$B$7:$L$560,6,0)</f>
        <v>0</v>
      </c>
      <c r="H204" s="195">
        <f>VLOOKUP(B204,Ind!$B$7:$L$560,7,0)</f>
        <v>1</v>
      </c>
      <c r="I204" s="195">
        <f>VLOOKUP(B204,Ind!$B$7:$L$560,8,0)</f>
        <v>1</v>
      </c>
      <c r="J204" s="196">
        <f>VLOOKUP(B204,Ind!$B$7:$L$560,9,0)</f>
        <v>968</v>
      </c>
      <c r="K204" s="196">
        <f>VLOOKUP(B204,Ind!$B$7:$L$560,10,0)</f>
        <v>12</v>
      </c>
      <c r="L204" s="196">
        <f>VLOOKUP(B204,Ind!$B$7:$L$560,11,0)</f>
        <v>5</v>
      </c>
      <c r="M204" s="196">
        <f>VLOOKUP(B204,Ind!$B$7:$T$560,12,0)</f>
        <v>463</v>
      </c>
      <c r="N204" s="196">
        <f>VLOOKUP(B204,Ind!$B$7:$T$560,13,0)</f>
        <v>6</v>
      </c>
      <c r="O204" s="196">
        <f>VLOOKUP(B204,Ind!$B$7:$T$560,14,0)</f>
        <v>3</v>
      </c>
      <c r="P204" s="196">
        <f>VLOOKUP(B204,Ind!$B$7:$T$560,15,0)</f>
        <v>505</v>
      </c>
      <c r="Q204" s="196">
        <f>VLOOKUP(B204,Ind!$B$7:$T$560,16,0)</f>
        <v>6</v>
      </c>
      <c r="R204" s="196">
        <f>VLOOKUP(B204,Ind!$B$7:$T$560,17,0)</f>
        <v>2</v>
      </c>
    </row>
    <row r="205" spans="1:18" ht="12.75" customHeight="1">
      <c r="A205" s="57">
        <v>157</v>
      </c>
      <c r="B205" s="324">
        <v>161</v>
      </c>
      <c r="C205" s="195" t="str">
        <f>VLOOKUP(B205,Ind!$B$7:$L$560,2,0)</f>
        <v>Harazin Henryk</v>
      </c>
      <c r="D205" s="350" t="str">
        <f>VLOOKUP(B205,Ind!$B$7:$L$560,3,0)</f>
        <v>WALET Pawłowice</v>
      </c>
      <c r="E205" s="195" t="str">
        <f>VLOOKUP(B205,Ind!$B$7:$L$560,4,0)</f>
        <v>s</v>
      </c>
      <c r="F205" s="195">
        <f>VLOOKUP(B205,Ind!$B$7:$L$560,5,0)</f>
        <v>3</v>
      </c>
      <c r="G205" s="195">
        <f>VLOOKUP(B205,Ind!$B$7:$L$560,6,0)</f>
        <v>0</v>
      </c>
      <c r="H205" s="195">
        <f>VLOOKUP(B205,Ind!$B$7:$L$560,7,0)</f>
        <v>1</v>
      </c>
      <c r="I205" s="195">
        <f>VLOOKUP(B205,Ind!$B$7:$L$560,8,0)</f>
        <v>1</v>
      </c>
      <c r="J205" s="196">
        <f>VLOOKUP(B205,Ind!$B$7:$L$560,9,0)</f>
        <v>956</v>
      </c>
      <c r="K205" s="196">
        <f>VLOOKUP(B205,Ind!$B$7:$L$560,10,0)</f>
        <v>11</v>
      </c>
      <c r="L205" s="196">
        <f>VLOOKUP(B205,Ind!$B$7:$L$560,11,0)</f>
        <v>5</v>
      </c>
      <c r="M205" s="196">
        <f>VLOOKUP(B205,Ind!$B$7:$T$560,12,0)</f>
        <v>163</v>
      </c>
      <c r="N205" s="196">
        <f>VLOOKUP(B205,Ind!$B$7:$T$560,13,0)</f>
        <v>4</v>
      </c>
      <c r="O205" s="196">
        <f>VLOOKUP(B205,Ind!$B$7:$T$560,14,0)</f>
        <v>4</v>
      </c>
      <c r="P205" s="196">
        <f>VLOOKUP(B205,Ind!$B$7:$T$560,15,0)</f>
        <v>793</v>
      </c>
      <c r="Q205" s="196">
        <f>VLOOKUP(B205,Ind!$B$7:$T$560,16,0)</f>
        <v>7</v>
      </c>
      <c r="R205" s="196">
        <f>VLOOKUP(B205,Ind!$B$7:$T$560,17,0)</f>
        <v>1</v>
      </c>
    </row>
    <row r="206" spans="1:18" ht="12.75" customHeight="1">
      <c r="A206" s="57">
        <v>158</v>
      </c>
      <c r="B206" s="324">
        <v>284</v>
      </c>
      <c r="C206" s="195" t="str">
        <f>VLOOKUP(B206,Ind!$B$7:$L$560,2,0)</f>
        <v>Nieroda Julian</v>
      </c>
      <c r="D206" s="350" t="str">
        <f>VLOOKUP(B206,Ind!$B$7:$L$560,3,0)</f>
        <v>S.C. HERKULES Rydułtowy</v>
      </c>
      <c r="E206" s="195" t="str">
        <f>VLOOKUP(B206,Ind!$B$7:$L$560,4,0)</f>
        <v>s</v>
      </c>
      <c r="F206" s="195">
        <f>VLOOKUP(B206,Ind!$B$7:$L$560,5,0)</f>
        <v>7</v>
      </c>
      <c r="G206" s="195">
        <f>VLOOKUP(B206,Ind!$B$7:$L$560,6,0)</f>
        <v>0</v>
      </c>
      <c r="H206" s="195">
        <f>VLOOKUP(B206,Ind!$B$7:$L$560,7,0)</f>
        <v>1</v>
      </c>
      <c r="I206" s="195">
        <f>VLOOKUP(B206,Ind!$B$7:$L$560,8,0)</f>
        <v>1</v>
      </c>
      <c r="J206" s="196">
        <f>VLOOKUP(B206,Ind!$B$7:$L$560,9,0)</f>
        <v>955</v>
      </c>
      <c r="K206" s="196">
        <f>VLOOKUP(B206,Ind!$B$7:$L$560,10,0)</f>
        <v>15</v>
      </c>
      <c r="L206" s="196">
        <f>VLOOKUP(B206,Ind!$B$7:$L$560,11,0)</f>
        <v>6</v>
      </c>
      <c r="M206" s="196">
        <f>VLOOKUP(B206,Ind!$B$7:$T$560,12,0)</f>
        <v>247</v>
      </c>
      <c r="N206" s="196">
        <f>VLOOKUP(B206,Ind!$B$7:$T$560,13,0)</f>
        <v>7</v>
      </c>
      <c r="O206" s="196">
        <f>VLOOKUP(B206,Ind!$B$7:$T$560,14,0)</f>
        <v>4</v>
      </c>
      <c r="P206" s="196">
        <f>VLOOKUP(B206,Ind!$B$7:$T$560,15,0)</f>
        <v>708</v>
      </c>
      <c r="Q206" s="196">
        <f>VLOOKUP(B206,Ind!$B$7:$T$560,16,0)</f>
        <v>8</v>
      </c>
      <c r="R206" s="196">
        <f>VLOOKUP(B206,Ind!$B$7:$T$560,17,0)</f>
        <v>2</v>
      </c>
    </row>
    <row r="207" spans="1:18" ht="12.75" customHeight="1">
      <c r="A207" s="57">
        <v>159</v>
      </c>
      <c r="B207" s="324">
        <v>19</v>
      </c>
      <c r="C207" s="195" t="str">
        <f>VLOOKUP(B207,Ind!$B$7:$L$560,2,0)</f>
        <v>Brzoska Henryk</v>
      </c>
      <c r="D207" s="350" t="str">
        <f>VLOOKUP(B207,Ind!$B$7:$L$560,3,0)</f>
        <v>CHEMIK Siemianowice Śl.</v>
      </c>
      <c r="E207" s="195" t="str">
        <f>VLOOKUP(B207,Ind!$B$7:$L$560,4,0)</f>
        <v>s</v>
      </c>
      <c r="F207" s="195">
        <f>VLOOKUP(B207,Ind!$B$7:$L$560,5,0)</f>
        <v>1</v>
      </c>
      <c r="G207" s="195">
        <f>VLOOKUP(B207,Ind!$B$7:$L$560,6,0)</f>
        <v>0</v>
      </c>
      <c r="H207" s="195">
        <f>VLOOKUP(B207,Ind!$B$7:$L$560,7,0)</f>
        <v>1</v>
      </c>
      <c r="I207" s="195">
        <f>VLOOKUP(B207,Ind!$B$7:$L$560,8,0)</f>
        <v>1</v>
      </c>
      <c r="J207" s="196">
        <f>VLOOKUP(B207,Ind!$B$7:$L$560,9,0)</f>
        <v>950</v>
      </c>
      <c r="K207" s="196">
        <f>VLOOKUP(B207,Ind!$B$7:$L$560,10,0)</f>
        <v>13</v>
      </c>
      <c r="L207" s="196">
        <f>VLOOKUP(B207,Ind!$B$7:$L$560,11,0)</f>
        <v>6</v>
      </c>
      <c r="M207" s="196">
        <f>VLOOKUP(B207,Ind!$B$7:$T$560,12,0)</f>
        <v>542</v>
      </c>
      <c r="N207" s="196">
        <f>VLOOKUP(B207,Ind!$B$7:$T$560,13,0)</f>
        <v>8</v>
      </c>
      <c r="O207" s="196">
        <f>VLOOKUP(B207,Ind!$B$7:$T$560,14,0)</f>
        <v>2</v>
      </c>
      <c r="P207" s="196">
        <f>VLOOKUP(B207,Ind!$B$7:$T$560,15,0)</f>
        <v>408</v>
      </c>
      <c r="Q207" s="196">
        <f>VLOOKUP(B207,Ind!$B$7:$T$560,16,0)</f>
        <v>5</v>
      </c>
      <c r="R207" s="196">
        <f>VLOOKUP(B207,Ind!$B$7:$T$560,17,0)</f>
        <v>4</v>
      </c>
    </row>
    <row r="208" spans="1:18" ht="12.75" customHeight="1">
      <c r="A208" s="57">
        <v>160</v>
      </c>
      <c r="B208" s="324">
        <v>215</v>
      </c>
      <c r="C208" s="195" t="str">
        <f>VLOOKUP(B208,Ind!$B$7:$L$560,2,0)</f>
        <v>Pypłacz Erwin</v>
      </c>
      <c r="D208" s="350" t="str">
        <f>VLOOKUP(B208,Ind!$B$7:$L$560,3,0)</f>
        <v>GRIN Siemianowice Śl.</v>
      </c>
      <c r="E208" s="195" t="str">
        <f>VLOOKUP(B208,Ind!$B$7:$L$560,4,0)</f>
        <v>s</v>
      </c>
      <c r="F208" s="195">
        <f>VLOOKUP(B208,Ind!$B$7:$L$560,5,0)</f>
        <v>1</v>
      </c>
      <c r="G208" s="195">
        <f>VLOOKUP(B208,Ind!$B$7:$L$560,6,0)</f>
        <v>0</v>
      </c>
      <c r="H208" s="195">
        <f>VLOOKUP(B208,Ind!$B$7:$L$560,7,0)</f>
        <v>1</v>
      </c>
      <c r="I208" s="195">
        <f>VLOOKUP(B208,Ind!$B$7:$L$560,8,0)</f>
        <v>1</v>
      </c>
      <c r="J208" s="196">
        <f>VLOOKUP(B208,Ind!$B$7:$L$560,9,0)</f>
        <v>937</v>
      </c>
      <c r="K208" s="196">
        <f>VLOOKUP(B208,Ind!$B$7:$L$560,10,0)</f>
        <v>17</v>
      </c>
      <c r="L208" s="196">
        <f>VLOOKUP(B208,Ind!$B$7:$L$560,11,0)</f>
        <v>11</v>
      </c>
      <c r="M208" s="196">
        <f>VLOOKUP(B208,Ind!$B$7:$T$560,12,0)</f>
        <v>503</v>
      </c>
      <c r="N208" s="196">
        <f>VLOOKUP(B208,Ind!$B$7:$T$560,13,0)</f>
        <v>8</v>
      </c>
      <c r="O208" s="196">
        <f>VLOOKUP(B208,Ind!$B$7:$T$560,14,0)</f>
        <v>4</v>
      </c>
      <c r="P208" s="196">
        <f>VLOOKUP(B208,Ind!$B$7:$T$560,15,0)</f>
        <v>434</v>
      </c>
      <c r="Q208" s="196">
        <f>VLOOKUP(B208,Ind!$B$7:$T$560,16,0)</f>
        <v>9</v>
      </c>
      <c r="R208" s="196">
        <f>VLOOKUP(B208,Ind!$B$7:$T$560,17,0)</f>
        <v>7</v>
      </c>
    </row>
    <row r="209" spans="1:18" ht="12.75" customHeight="1">
      <c r="A209" s="57">
        <v>161</v>
      </c>
      <c r="B209" s="324">
        <v>300</v>
      </c>
      <c r="C209" s="195" t="str">
        <f>VLOOKUP(B209,Ind!$B$7:$L$560,2,0)</f>
        <v>Beberok Józef</v>
      </c>
      <c r="D209" s="350" t="str">
        <f>VLOOKUP(B209,Ind!$B$7:$L$560,3,0)</f>
        <v>CEZAB Piasek</v>
      </c>
      <c r="E209" s="195" t="str">
        <f>VLOOKUP(B209,Ind!$B$7:$L$560,4,0)</f>
        <v>s</v>
      </c>
      <c r="F209" s="195">
        <f>VLOOKUP(B209,Ind!$B$7:$L$560,5,0)</f>
        <v>2</v>
      </c>
      <c r="G209" s="195">
        <f>VLOOKUP(B209,Ind!$B$7:$L$560,6,0)</f>
        <v>0</v>
      </c>
      <c r="H209" s="195">
        <f>VLOOKUP(B209,Ind!$B$7:$L$560,7,0)</f>
        <v>1</v>
      </c>
      <c r="I209" s="195">
        <f>VLOOKUP(B209,Ind!$B$7:$L$560,8,0)</f>
        <v>1</v>
      </c>
      <c r="J209" s="196">
        <f>VLOOKUP(B209,Ind!$B$7:$L$560,9,0)</f>
        <v>825</v>
      </c>
      <c r="K209" s="196">
        <f>VLOOKUP(B209,Ind!$B$7:$L$560,10,0)</f>
        <v>11</v>
      </c>
      <c r="L209" s="196">
        <f>VLOOKUP(B209,Ind!$B$7:$L$560,11,0)</f>
        <v>5</v>
      </c>
      <c r="M209" s="196">
        <f>VLOOKUP(B209,Ind!$B$7:$T$560,12,0)</f>
        <v>1001</v>
      </c>
      <c r="N209" s="196">
        <f>VLOOKUP(B209,Ind!$B$7:$T$560,13,0)</f>
        <v>8</v>
      </c>
      <c r="O209" s="196">
        <f>VLOOKUP(B209,Ind!$B$7:$T$560,14,0)</f>
        <v>1</v>
      </c>
      <c r="P209" s="196">
        <f>VLOOKUP(B209,Ind!$B$7:$T$560,15,0)</f>
        <v>-176</v>
      </c>
      <c r="Q209" s="196">
        <f>VLOOKUP(B209,Ind!$B$7:$T$560,16,0)</f>
        <v>3</v>
      </c>
      <c r="R209" s="196">
        <f>VLOOKUP(B209,Ind!$B$7:$T$560,17,0)</f>
        <v>4</v>
      </c>
    </row>
    <row r="210" spans="1:18" ht="12.75" customHeight="1">
      <c r="A210" s="57">
        <v>162</v>
      </c>
      <c r="B210" s="324">
        <v>295</v>
      </c>
      <c r="C210" s="195" t="str">
        <f>VLOOKUP(B210,Ind!$B$7:$L$560,2,0)</f>
        <v>Wilczek Rajmund</v>
      </c>
      <c r="D210" s="350" t="str">
        <f>VLOOKUP(B210,Ind!$B$7:$L$560,3,0)</f>
        <v>KS ŁABĘDY Gliwice</v>
      </c>
      <c r="E210" s="195" t="str">
        <f>VLOOKUP(B210,Ind!$B$7:$L$560,4,0)</f>
        <v>s</v>
      </c>
      <c r="F210" s="195">
        <f>VLOOKUP(B210,Ind!$B$7:$L$560,5,0)</f>
        <v>4</v>
      </c>
      <c r="G210" s="195">
        <f>VLOOKUP(B210,Ind!$B$7:$L$560,6,0)</f>
        <v>0</v>
      </c>
      <c r="H210" s="195">
        <f>VLOOKUP(B210,Ind!$B$7:$L$560,7,0)</f>
        <v>1</v>
      </c>
      <c r="I210" s="195">
        <f>VLOOKUP(B210,Ind!$B$7:$L$560,8,0)</f>
        <v>1</v>
      </c>
      <c r="J210" s="196">
        <f>VLOOKUP(B210,Ind!$B$7:$L$560,9,0)</f>
        <v>760</v>
      </c>
      <c r="K210" s="196">
        <f>VLOOKUP(B210,Ind!$B$7:$L$560,10,0)</f>
        <v>8</v>
      </c>
      <c r="L210" s="196">
        <f>VLOOKUP(B210,Ind!$B$7:$L$560,11,0)</f>
        <v>4</v>
      </c>
      <c r="M210" s="196">
        <f>VLOOKUP(B210,Ind!$B$7:$T$560,12,0)</f>
        <v>580</v>
      </c>
      <c r="N210" s="196">
        <f>VLOOKUP(B210,Ind!$B$7:$T$560,13,0)</f>
        <v>6</v>
      </c>
      <c r="O210" s="196">
        <f>VLOOKUP(B210,Ind!$B$7:$T$560,14,0)</f>
        <v>2</v>
      </c>
      <c r="P210" s="196">
        <f>VLOOKUP(B210,Ind!$B$7:$T$560,15,0)</f>
        <v>180</v>
      </c>
      <c r="Q210" s="196">
        <f>VLOOKUP(B210,Ind!$B$7:$T$560,16,0)</f>
        <v>2</v>
      </c>
      <c r="R210" s="196">
        <f>VLOOKUP(B210,Ind!$B$7:$T$560,17,0)</f>
        <v>2</v>
      </c>
    </row>
    <row r="211" spans="1:18" ht="12.75" customHeight="1">
      <c r="A211" s="57">
        <v>163</v>
      </c>
      <c r="B211" s="324">
        <v>112</v>
      </c>
      <c r="C211" s="195" t="str">
        <f>VLOOKUP(B211,Ind!$B$7:$L$560,2,0)</f>
        <v>Kruczek Henryk</v>
      </c>
      <c r="D211" s="350" t="str">
        <f>VLOOKUP(B211,Ind!$B$7:$L$560,3,0)</f>
        <v>Skat Klub RSM Ruda Śl.</v>
      </c>
      <c r="E211" s="195" t="str">
        <f>VLOOKUP(B211,Ind!$B$7:$L$560,4,0)</f>
        <v>s</v>
      </c>
      <c r="F211" s="195">
        <f>VLOOKUP(B211,Ind!$B$7:$L$560,5,0)</f>
        <v>4</v>
      </c>
      <c r="G211" s="195">
        <f>VLOOKUP(B211,Ind!$B$7:$L$560,6,0)</f>
        <v>0</v>
      </c>
      <c r="H211" s="195">
        <f>VLOOKUP(B211,Ind!$B$7:$L$560,7,0)</f>
        <v>1</v>
      </c>
      <c r="I211" s="195">
        <f>VLOOKUP(B211,Ind!$B$7:$L$560,8,0)</f>
        <v>1</v>
      </c>
      <c r="J211" s="196">
        <f>VLOOKUP(B211,Ind!$B$7:$L$560,9,0)</f>
        <v>734</v>
      </c>
      <c r="K211" s="196">
        <f>VLOOKUP(B211,Ind!$B$7:$L$560,10,0)</f>
        <v>13</v>
      </c>
      <c r="L211" s="196">
        <f>VLOOKUP(B211,Ind!$B$7:$L$560,11,0)</f>
        <v>7</v>
      </c>
      <c r="M211" s="196">
        <f>VLOOKUP(B211,Ind!$B$7:$T$560,12,0)</f>
        <v>175</v>
      </c>
      <c r="N211" s="196">
        <f>VLOOKUP(B211,Ind!$B$7:$T$560,13,0)</f>
        <v>5</v>
      </c>
      <c r="O211" s="196">
        <f>VLOOKUP(B211,Ind!$B$7:$T$560,14,0)</f>
        <v>4</v>
      </c>
      <c r="P211" s="196">
        <f>VLOOKUP(B211,Ind!$B$7:$T$560,15,0)</f>
        <v>559</v>
      </c>
      <c r="Q211" s="196">
        <f>VLOOKUP(B211,Ind!$B$7:$T$560,16,0)</f>
        <v>8</v>
      </c>
      <c r="R211" s="196">
        <f>VLOOKUP(B211,Ind!$B$7:$T$560,17,0)</f>
        <v>3</v>
      </c>
    </row>
    <row r="212" spans="1:18" ht="12.75" customHeight="1">
      <c r="A212" s="57">
        <v>164</v>
      </c>
      <c r="B212" s="324"/>
      <c r="C212" s="195" t="e">
        <f>VLOOKUP(B212,Ind!$B$7:$L$560,2,0)</f>
        <v>#N/A</v>
      </c>
      <c r="D212" s="350" t="e">
        <f>VLOOKUP(B212,Ind!$B$7:$L$560,3,0)</f>
        <v>#N/A</v>
      </c>
      <c r="E212" s="195" t="e">
        <f>VLOOKUP(B212,Ind!$B$7:$L$560,4,0)</f>
        <v>#N/A</v>
      </c>
      <c r="F212" s="195" t="e">
        <f>VLOOKUP(B212,Ind!$B$7:$L$560,5,0)</f>
        <v>#N/A</v>
      </c>
      <c r="G212" s="195" t="e">
        <f>VLOOKUP(B212,Ind!$B$7:$L$560,6,0)</f>
        <v>#N/A</v>
      </c>
      <c r="H212" s="195" t="e">
        <f>VLOOKUP(B212,Ind!$B$7:$L$560,7,0)</f>
        <v>#N/A</v>
      </c>
      <c r="I212" s="195" t="e">
        <f>VLOOKUP(B212,Ind!$B$7:$L$560,8,0)</f>
        <v>#N/A</v>
      </c>
      <c r="J212" s="196" t="e">
        <f>VLOOKUP(B212,Ind!$B$7:$L$560,9,0)</f>
        <v>#N/A</v>
      </c>
      <c r="K212" s="196" t="e">
        <f>VLOOKUP(B212,Ind!$B$7:$L$560,10,0)</f>
        <v>#N/A</v>
      </c>
      <c r="L212" s="196" t="e">
        <f>VLOOKUP(B212,Ind!$B$7:$L$560,11,0)</f>
        <v>#N/A</v>
      </c>
      <c r="M212" s="196" t="e">
        <f>VLOOKUP(B212,Ind!$B$7:$T$560,12,0)</f>
        <v>#N/A</v>
      </c>
      <c r="N212" s="196" t="e">
        <f>VLOOKUP(B212,Ind!$B$7:$T$560,13,0)</f>
        <v>#N/A</v>
      </c>
      <c r="O212" s="196" t="e">
        <f>VLOOKUP(B212,Ind!$B$7:$T$560,14,0)</f>
        <v>#N/A</v>
      </c>
      <c r="P212" s="196" t="e">
        <f>VLOOKUP(B212,Ind!$B$7:$T$560,15,0)</f>
        <v>#N/A</v>
      </c>
      <c r="Q212" s="196" t="e">
        <f>VLOOKUP(B212,Ind!$B$7:$T$560,16,0)</f>
        <v>#N/A</v>
      </c>
      <c r="R212" s="196" t="e">
        <f>VLOOKUP(B212,Ind!$B$7:$T$560,17,0)</f>
        <v>#N/A</v>
      </c>
    </row>
    <row r="213" spans="1:18" ht="12.75" customHeight="1">
      <c r="A213" s="57">
        <v>165</v>
      </c>
      <c r="B213" s="324"/>
      <c r="C213" s="195" t="e">
        <f>VLOOKUP(B213,Ind!$B$7:$L$560,2,0)</f>
        <v>#N/A</v>
      </c>
      <c r="D213" s="350" t="e">
        <f>VLOOKUP(B213,Ind!$B$7:$L$560,3,0)</f>
        <v>#N/A</v>
      </c>
      <c r="E213" s="195" t="e">
        <f>VLOOKUP(B213,Ind!$B$7:$L$560,4,0)</f>
        <v>#N/A</v>
      </c>
      <c r="F213" s="195" t="e">
        <f>VLOOKUP(B213,Ind!$B$7:$L$560,5,0)</f>
        <v>#N/A</v>
      </c>
      <c r="G213" s="195" t="e">
        <f>VLOOKUP(B213,Ind!$B$7:$L$560,6,0)</f>
        <v>#N/A</v>
      </c>
      <c r="H213" s="195" t="e">
        <f>VLOOKUP(B213,Ind!$B$7:$L$560,7,0)</f>
        <v>#N/A</v>
      </c>
      <c r="I213" s="195" t="e">
        <f>VLOOKUP(B213,Ind!$B$7:$L$560,8,0)</f>
        <v>#N/A</v>
      </c>
      <c r="J213" s="196" t="e">
        <f>VLOOKUP(B213,Ind!$B$7:$L$560,9,0)</f>
        <v>#N/A</v>
      </c>
      <c r="K213" s="196" t="e">
        <f>VLOOKUP(B213,Ind!$B$7:$L$560,10,0)</f>
        <v>#N/A</v>
      </c>
      <c r="L213" s="196" t="e">
        <f>VLOOKUP(B213,Ind!$B$7:$L$560,11,0)</f>
        <v>#N/A</v>
      </c>
      <c r="M213" s="196" t="e">
        <f>VLOOKUP(B213,Ind!$B$7:$T$560,12,0)</f>
        <v>#N/A</v>
      </c>
      <c r="N213" s="196" t="e">
        <f>VLOOKUP(B213,Ind!$B$7:$T$560,13,0)</f>
        <v>#N/A</v>
      </c>
      <c r="O213" s="196" t="e">
        <f>VLOOKUP(B213,Ind!$B$7:$T$560,14,0)</f>
        <v>#N/A</v>
      </c>
      <c r="P213" s="196" t="e">
        <f>VLOOKUP(B213,Ind!$B$7:$T$560,15,0)</f>
        <v>#N/A</v>
      </c>
      <c r="Q213" s="196" t="e">
        <f>VLOOKUP(B213,Ind!$B$7:$T$560,16,0)</f>
        <v>#N/A</v>
      </c>
      <c r="R213" s="196" t="e">
        <f>VLOOKUP(B213,Ind!$B$7:$T$560,17,0)</f>
        <v>#N/A</v>
      </c>
    </row>
    <row r="214" spans="1:18" ht="12.75" customHeight="1">
      <c r="A214" s="57">
        <v>166</v>
      </c>
      <c r="B214" s="324"/>
      <c r="C214" s="195" t="e">
        <f>VLOOKUP(B214,Ind!$B$7:$L$560,2,0)</f>
        <v>#N/A</v>
      </c>
      <c r="D214" s="350" t="e">
        <f>VLOOKUP(B214,Ind!$B$7:$L$560,3,0)</f>
        <v>#N/A</v>
      </c>
      <c r="E214" s="195" t="e">
        <f>VLOOKUP(B214,Ind!$B$7:$L$560,4,0)</f>
        <v>#N/A</v>
      </c>
      <c r="F214" s="195" t="e">
        <f>VLOOKUP(B214,Ind!$B$7:$L$560,5,0)</f>
        <v>#N/A</v>
      </c>
      <c r="G214" s="195" t="e">
        <f>VLOOKUP(B214,Ind!$B$7:$L$560,6,0)</f>
        <v>#N/A</v>
      </c>
      <c r="H214" s="195" t="e">
        <f>VLOOKUP(B214,Ind!$B$7:$L$560,7,0)</f>
        <v>#N/A</v>
      </c>
      <c r="I214" s="195" t="e">
        <f>VLOOKUP(B214,Ind!$B$7:$L$560,8,0)</f>
        <v>#N/A</v>
      </c>
      <c r="J214" s="196" t="e">
        <f>VLOOKUP(B214,Ind!$B$7:$L$560,9,0)</f>
        <v>#N/A</v>
      </c>
      <c r="K214" s="196" t="e">
        <f>VLOOKUP(B214,Ind!$B$7:$L$560,10,0)</f>
        <v>#N/A</v>
      </c>
      <c r="L214" s="196" t="e">
        <f>VLOOKUP(B214,Ind!$B$7:$L$560,11,0)</f>
        <v>#N/A</v>
      </c>
      <c r="M214" s="196" t="e">
        <f>VLOOKUP(B214,Ind!$B$7:$T$560,12,0)</f>
        <v>#N/A</v>
      </c>
      <c r="N214" s="196" t="e">
        <f>VLOOKUP(B214,Ind!$B$7:$T$560,13,0)</f>
        <v>#N/A</v>
      </c>
      <c r="O214" s="196" t="e">
        <f>VLOOKUP(B214,Ind!$B$7:$T$560,14,0)</f>
        <v>#N/A</v>
      </c>
      <c r="P214" s="196" t="e">
        <f>VLOOKUP(B214,Ind!$B$7:$T$560,15,0)</f>
        <v>#N/A</v>
      </c>
      <c r="Q214" s="196" t="e">
        <f>VLOOKUP(B214,Ind!$B$7:$T$560,16,0)</f>
        <v>#N/A</v>
      </c>
      <c r="R214" s="196" t="e">
        <f>VLOOKUP(B214,Ind!$B$7:$T$560,17,0)</f>
        <v>#N/A</v>
      </c>
    </row>
    <row r="215" spans="1:18" ht="12.75" customHeight="1">
      <c r="A215" s="57">
        <v>167</v>
      </c>
      <c r="B215" s="324"/>
      <c r="C215" s="195" t="e">
        <f>VLOOKUP(B215,Ind!$B$7:$L$560,2,0)</f>
        <v>#N/A</v>
      </c>
      <c r="D215" s="350" t="e">
        <f>VLOOKUP(B215,Ind!$B$7:$L$560,3,0)</f>
        <v>#N/A</v>
      </c>
      <c r="E215" s="195" t="e">
        <f>VLOOKUP(B215,Ind!$B$7:$L$560,4,0)</f>
        <v>#N/A</v>
      </c>
      <c r="F215" s="195" t="e">
        <f>VLOOKUP(B215,Ind!$B$7:$L$560,5,0)</f>
        <v>#N/A</v>
      </c>
      <c r="G215" s="195" t="e">
        <f>VLOOKUP(B215,Ind!$B$7:$L$560,6,0)</f>
        <v>#N/A</v>
      </c>
      <c r="H215" s="195" t="e">
        <f>VLOOKUP(B215,Ind!$B$7:$L$560,7,0)</f>
        <v>#N/A</v>
      </c>
      <c r="I215" s="195" t="e">
        <f>VLOOKUP(B215,Ind!$B$7:$L$560,8,0)</f>
        <v>#N/A</v>
      </c>
      <c r="J215" s="196" t="e">
        <f>VLOOKUP(B215,Ind!$B$7:$L$560,9,0)</f>
        <v>#N/A</v>
      </c>
      <c r="K215" s="196" t="e">
        <f>VLOOKUP(B215,Ind!$B$7:$L$560,10,0)</f>
        <v>#N/A</v>
      </c>
      <c r="L215" s="196" t="e">
        <f>VLOOKUP(B215,Ind!$B$7:$L$560,11,0)</f>
        <v>#N/A</v>
      </c>
      <c r="M215" s="196" t="e">
        <f>VLOOKUP(B215,Ind!$B$7:$T$560,12,0)</f>
        <v>#N/A</v>
      </c>
      <c r="N215" s="196" t="e">
        <f>VLOOKUP(B215,Ind!$B$7:$T$560,13,0)</f>
        <v>#N/A</v>
      </c>
      <c r="O215" s="196" t="e">
        <f>VLOOKUP(B215,Ind!$B$7:$T$560,14,0)</f>
        <v>#N/A</v>
      </c>
      <c r="P215" s="196" t="e">
        <f>VLOOKUP(B215,Ind!$B$7:$T$560,15,0)</f>
        <v>#N/A</v>
      </c>
      <c r="Q215" s="196" t="e">
        <f>VLOOKUP(B215,Ind!$B$7:$T$560,16,0)</f>
        <v>#N/A</v>
      </c>
      <c r="R215" s="196" t="e">
        <f>VLOOKUP(B215,Ind!$B$7:$T$560,17,0)</f>
        <v>#N/A</v>
      </c>
    </row>
    <row r="216" spans="1:18" ht="12.75" customHeight="1">
      <c r="A216" s="57">
        <v>168</v>
      </c>
      <c r="B216" s="324"/>
      <c r="C216" s="195" t="e">
        <f>VLOOKUP(B216,Ind!$B$7:$L$560,2,0)</f>
        <v>#N/A</v>
      </c>
      <c r="D216" s="350" t="e">
        <f>VLOOKUP(B216,Ind!$B$7:$L$560,3,0)</f>
        <v>#N/A</v>
      </c>
      <c r="E216" s="195" t="e">
        <f>VLOOKUP(B216,Ind!$B$7:$L$560,4,0)</f>
        <v>#N/A</v>
      </c>
      <c r="F216" s="195" t="e">
        <f>VLOOKUP(B216,Ind!$B$7:$L$560,5,0)</f>
        <v>#N/A</v>
      </c>
      <c r="G216" s="195" t="e">
        <f>VLOOKUP(B216,Ind!$B$7:$L$560,6,0)</f>
        <v>#N/A</v>
      </c>
      <c r="H216" s="195" t="e">
        <f>VLOOKUP(B216,Ind!$B$7:$L$560,7,0)</f>
        <v>#N/A</v>
      </c>
      <c r="I216" s="195" t="e">
        <f>VLOOKUP(B216,Ind!$B$7:$L$560,8,0)</f>
        <v>#N/A</v>
      </c>
      <c r="J216" s="196" t="e">
        <f>VLOOKUP(B216,Ind!$B$7:$L$560,9,0)</f>
        <v>#N/A</v>
      </c>
      <c r="K216" s="196" t="e">
        <f>VLOOKUP(B216,Ind!$B$7:$L$560,10,0)</f>
        <v>#N/A</v>
      </c>
      <c r="L216" s="196" t="e">
        <f>VLOOKUP(B216,Ind!$B$7:$L$560,11,0)</f>
        <v>#N/A</v>
      </c>
      <c r="M216" s="196" t="e">
        <f>VLOOKUP(B216,Ind!$B$7:$T$560,12,0)</f>
        <v>#N/A</v>
      </c>
      <c r="N216" s="196" t="e">
        <f>VLOOKUP(B216,Ind!$B$7:$T$560,13,0)</f>
        <v>#N/A</v>
      </c>
      <c r="O216" s="196" t="e">
        <f>VLOOKUP(B216,Ind!$B$7:$T$560,14,0)</f>
        <v>#N/A</v>
      </c>
      <c r="P216" s="196" t="e">
        <f>VLOOKUP(B216,Ind!$B$7:$T$560,15,0)</f>
        <v>#N/A</v>
      </c>
      <c r="Q216" s="196" t="e">
        <f>VLOOKUP(B216,Ind!$B$7:$T$560,16,0)</f>
        <v>#N/A</v>
      </c>
      <c r="R216" s="196" t="e">
        <f>VLOOKUP(B216,Ind!$B$7:$T$560,17,0)</f>
        <v>#N/A</v>
      </c>
    </row>
    <row r="217" spans="1:18" ht="12.75" customHeight="1">
      <c r="A217" s="57">
        <v>169</v>
      </c>
      <c r="B217" s="324"/>
      <c r="C217" s="195" t="e">
        <f>VLOOKUP(B217,Ind!$B$7:$L$560,2,0)</f>
        <v>#N/A</v>
      </c>
      <c r="D217" s="350" t="e">
        <f>VLOOKUP(B217,Ind!$B$7:$L$560,3,0)</f>
        <v>#N/A</v>
      </c>
      <c r="E217" s="195" t="e">
        <f>VLOOKUP(B217,Ind!$B$7:$L$560,4,0)</f>
        <v>#N/A</v>
      </c>
      <c r="F217" s="195" t="e">
        <f>VLOOKUP(B217,Ind!$B$7:$L$560,5,0)</f>
        <v>#N/A</v>
      </c>
      <c r="G217" s="195" t="e">
        <f>VLOOKUP(B217,Ind!$B$7:$L$560,6,0)</f>
        <v>#N/A</v>
      </c>
      <c r="H217" s="195" t="e">
        <f>VLOOKUP(B217,Ind!$B$7:$L$560,7,0)</f>
        <v>#N/A</v>
      </c>
      <c r="I217" s="195" t="e">
        <f>VLOOKUP(B217,Ind!$B$7:$L$560,8,0)</f>
        <v>#N/A</v>
      </c>
      <c r="J217" s="196" t="e">
        <f>VLOOKUP(B217,Ind!$B$7:$L$560,9,0)</f>
        <v>#N/A</v>
      </c>
      <c r="K217" s="196" t="e">
        <f>VLOOKUP(B217,Ind!$B$7:$L$560,10,0)</f>
        <v>#N/A</v>
      </c>
      <c r="L217" s="196" t="e">
        <f>VLOOKUP(B217,Ind!$B$7:$L$560,11,0)</f>
        <v>#N/A</v>
      </c>
      <c r="M217" s="196" t="e">
        <f>VLOOKUP(B217,Ind!$B$7:$T$560,12,0)</f>
        <v>#N/A</v>
      </c>
      <c r="N217" s="196" t="e">
        <f>VLOOKUP(B217,Ind!$B$7:$T$560,13,0)</f>
        <v>#N/A</v>
      </c>
      <c r="O217" s="196" t="e">
        <f>VLOOKUP(B217,Ind!$B$7:$T$560,14,0)</f>
        <v>#N/A</v>
      </c>
      <c r="P217" s="196" t="e">
        <f>VLOOKUP(B217,Ind!$B$7:$T$560,15,0)</f>
        <v>#N/A</v>
      </c>
      <c r="Q217" s="196" t="e">
        <f>VLOOKUP(B217,Ind!$B$7:$T$560,16,0)</f>
        <v>#N/A</v>
      </c>
      <c r="R217" s="196" t="e">
        <f>VLOOKUP(B217,Ind!$B$7:$T$560,17,0)</f>
        <v>#N/A</v>
      </c>
    </row>
    <row r="218" spans="1:18" ht="12.75" customHeight="1">
      <c r="A218" s="57">
        <v>170</v>
      </c>
      <c r="B218" s="324"/>
      <c r="C218" s="195" t="e">
        <f>VLOOKUP(B218,Ind!$B$7:$L$560,2,0)</f>
        <v>#N/A</v>
      </c>
      <c r="D218" s="350" t="e">
        <f>VLOOKUP(B218,Ind!$B$7:$L$560,3,0)</f>
        <v>#N/A</v>
      </c>
      <c r="E218" s="195" t="e">
        <f>VLOOKUP(B218,Ind!$B$7:$L$560,4,0)</f>
        <v>#N/A</v>
      </c>
      <c r="F218" s="195" t="e">
        <f>VLOOKUP(B218,Ind!$B$7:$L$560,5,0)</f>
        <v>#N/A</v>
      </c>
      <c r="G218" s="195" t="e">
        <f>VLOOKUP(B218,Ind!$B$7:$L$560,6,0)</f>
        <v>#N/A</v>
      </c>
      <c r="H218" s="195" t="e">
        <f>VLOOKUP(B218,Ind!$B$7:$L$560,7,0)</f>
        <v>#N/A</v>
      </c>
      <c r="I218" s="195" t="e">
        <f>VLOOKUP(B218,Ind!$B$7:$L$560,8,0)</f>
        <v>#N/A</v>
      </c>
      <c r="J218" s="196" t="e">
        <f>VLOOKUP(B218,Ind!$B$7:$L$560,9,0)</f>
        <v>#N/A</v>
      </c>
      <c r="K218" s="196" t="e">
        <f>VLOOKUP(B218,Ind!$B$7:$L$560,10,0)</f>
        <v>#N/A</v>
      </c>
      <c r="L218" s="196" t="e">
        <f>VLOOKUP(B218,Ind!$B$7:$L$560,11,0)</f>
        <v>#N/A</v>
      </c>
      <c r="M218" s="196" t="e">
        <f>VLOOKUP(B218,Ind!$B$7:$T$560,12,0)</f>
        <v>#N/A</v>
      </c>
      <c r="N218" s="196" t="e">
        <f>VLOOKUP(B218,Ind!$B$7:$T$560,13,0)</f>
        <v>#N/A</v>
      </c>
      <c r="O218" s="196" t="e">
        <f>VLOOKUP(B218,Ind!$B$7:$T$560,14,0)</f>
        <v>#N/A</v>
      </c>
      <c r="P218" s="196" t="e">
        <f>VLOOKUP(B218,Ind!$B$7:$T$560,15,0)</f>
        <v>#N/A</v>
      </c>
      <c r="Q218" s="196" t="e">
        <f>VLOOKUP(B218,Ind!$B$7:$T$560,16,0)</f>
        <v>#N/A</v>
      </c>
      <c r="R218" s="196" t="e">
        <f>VLOOKUP(B218,Ind!$B$7:$T$560,17,0)</f>
        <v>#N/A</v>
      </c>
    </row>
    <row r="219" spans="1:18" ht="12.75" customHeight="1">
      <c r="A219" s="57">
        <v>171</v>
      </c>
      <c r="B219" s="324"/>
      <c r="C219" s="195" t="e">
        <f>VLOOKUP(B219,Ind!$B$7:$L$560,2,0)</f>
        <v>#N/A</v>
      </c>
      <c r="D219" s="350" t="e">
        <f>VLOOKUP(B219,Ind!$B$7:$L$560,3,0)</f>
        <v>#N/A</v>
      </c>
      <c r="E219" s="195" t="e">
        <f>VLOOKUP(B219,Ind!$B$7:$L$560,4,0)</f>
        <v>#N/A</v>
      </c>
      <c r="F219" s="195" t="e">
        <f>VLOOKUP(B219,Ind!$B$7:$L$560,5,0)</f>
        <v>#N/A</v>
      </c>
      <c r="G219" s="195" t="e">
        <f>VLOOKUP(B219,Ind!$B$7:$L$560,6,0)</f>
        <v>#N/A</v>
      </c>
      <c r="H219" s="195" t="e">
        <f>VLOOKUP(B219,Ind!$B$7:$L$560,7,0)</f>
        <v>#N/A</v>
      </c>
      <c r="I219" s="195" t="e">
        <f>VLOOKUP(B219,Ind!$B$7:$L$560,8,0)</f>
        <v>#N/A</v>
      </c>
      <c r="J219" s="196" t="e">
        <f>VLOOKUP(B219,Ind!$B$7:$L$560,9,0)</f>
        <v>#N/A</v>
      </c>
      <c r="K219" s="196" t="e">
        <f>VLOOKUP(B219,Ind!$B$7:$L$560,10,0)</f>
        <v>#N/A</v>
      </c>
      <c r="L219" s="196" t="e">
        <f>VLOOKUP(B219,Ind!$B$7:$L$560,11,0)</f>
        <v>#N/A</v>
      </c>
      <c r="M219" s="196" t="e">
        <f>VLOOKUP(B219,Ind!$B$7:$T$560,12,0)</f>
        <v>#N/A</v>
      </c>
      <c r="N219" s="196" t="e">
        <f>VLOOKUP(B219,Ind!$B$7:$T$560,13,0)</f>
        <v>#N/A</v>
      </c>
      <c r="O219" s="196" t="e">
        <f>VLOOKUP(B219,Ind!$B$7:$T$560,14,0)</f>
        <v>#N/A</v>
      </c>
      <c r="P219" s="196" t="e">
        <f>VLOOKUP(B219,Ind!$B$7:$T$560,15,0)</f>
        <v>#N/A</v>
      </c>
      <c r="Q219" s="196" t="e">
        <f>VLOOKUP(B219,Ind!$B$7:$T$560,16,0)</f>
        <v>#N/A</v>
      </c>
      <c r="R219" s="196" t="e">
        <f>VLOOKUP(B219,Ind!$B$7:$T$560,17,0)</f>
        <v>#N/A</v>
      </c>
    </row>
    <row r="220" spans="1:18" ht="12.75" customHeight="1">
      <c r="A220" s="57">
        <v>172</v>
      </c>
      <c r="B220" s="324"/>
      <c r="C220" s="195" t="e">
        <f>VLOOKUP(B220,Ind!$B$7:$L$560,2,0)</f>
        <v>#N/A</v>
      </c>
      <c r="D220" s="350" t="e">
        <f>VLOOKUP(B220,Ind!$B$7:$L$560,3,0)</f>
        <v>#N/A</v>
      </c>
      <c r="E220" s="195" t="e">
        <f>VLOOKUP(B220,Ind!$B$7:$L$560,4,0)</f>
        <v>#N/A</v>
      </c>
      <c r="F220" s="195" t="e">
        <f>VLOOKUP(B220,Ind!$B$7:$L$560,5,0)</f>
        <v>#N/A</v>
      </c>
      <c r="G220" s="195" t="e">
        <f>VLOOKUP(B220,Ind!$B$7:$L$560,6,0)</f>
        <v>#N/A</v>
      </c>
      <c r="H220" s="195" t="e">
        <f>VLOOKUP(B220,Ind!$B$7:$L$560,7,0)</f>
        <v>#N/A</v>
      </c>
      <c r="I220" s="195" t="e">
        <f>VLOOKUP(B220,Ind!$B$7:$L$560,8,0)</f>
        <v>#N/A</v>
      </c>
      <c r="J220" s="196" t="e">
        <f>VLOOKUP(B220,Ind!$B$7:$L$560,9,0)</f>
        <v>#N/A</v>
      </c>
      <c r="K220" s="196" t="e">
        <f>VLOOKUP(B220,Ind!$B$7:$L$560,10,0)</f>
        <v>#N/A</v>
      </c>
      <c r="L220" s="196" t="e">
        <f>VLOOKUP(B220,Ind!$B$7:$L$560,11,0)</f>
        <v>#N/A</v>
      </c>
      <c r="M220" s="196" t="e">
        <f>VLOOKUP(B220,Ind!$B$7:$T$560,12,0)</f>
        <v>#N/A</v>
      </c>
      <c r="N220" s="196" t="e">
        <f>VLOOKUP(B220,Ind!$B$7:$T$560,13,0)</f>
        <v>#N/A</v>
      </c>
      <c r="O220" s="196" t="e">
        <f>VLOOKUP(B220,Ind!$B$7:$T$560,14,0)</f>
        <v>#N/A</v>
      </c>
      <c r="P220" s="196" t="e">
        <f>VLOOKUP(B220,Ind!$B$7:$T$560,15,0)</f>
        <v>#N/A</v>
      </c>
      <c r="Q220" s="196" t="e">
        <f>VLOOKUP(B220,Ind!$B$7:$T$560,16,0)</f>
        <v>#N/A</v>
      </c>
      <c r="R220" s="196" t="e">
        <f>VLOOKUP(B220,Ind!$B$7:$T$560,17,0)</f>
        <v>#N/A</v>
      </c>
    </row>
    <row r="221" spans="1:18" ht="12.75" customHeight="1">
      <c r="A221" s="57">
        <v>173</v>
      </c>
      <c r="B221" s="324"/>
      <c r="C221" s="195" t="e">
        <f>VLOOKUP(B221,Ind!$B$7:$L$560,2,0)</f>
        <v>#N/A</v>
      </c>
      <c r="D221" s="350" t="e">
        <f>VLOOKUP(B221,Ind!$B$7:$L$560,3,0)</f>
        <v>#N/A</v>
      </c>
      <c r="E221" s="195" t="e">
        <f>VLOOKUP(B221,Ind!$B$7:$L$560,4,0)</f>
        <v>#N/A</v>
      </c>
      <c r="F221" s="195" t="e">
        <f>VLOOKUP(B221,Ind!$B$7:$L$560,5,0)</f>
        <v>#N/A</v>
      </c>
      <c r="G221" s="195" t="e">
        <f>VLOOKUP(B221,Ind!$B$7:$L$560,6,0)</f>
        <v>#N/A</v>
      </c>
      <c r="H221" s="195" t="e">
        <f>VLOOKUP(B221,Ind!$B$7:$L$560,7,0)</f>
        <v>#N/A</v>
      </c>
      <c r="I221" s="195" t="e">
        <f>VLOOKUP(B221,Ind!$B$7:$L$560,8,0)</f>
        <v>#N/A</v>
      </c>
      <c r="J221" s="196" t="e">
        <f>VLOOKUP(B221,Ind!$B$7:$L$560,9,0)</f>
        <v>#N/A</v>
      </c>
      <c r="K221" s="196" t="e">
        <f>VLOOKUP(B221,Ind!$B$7:$L$560,10,0)</f>
        <v>#N/A</v>
      </c>
      <c r="L221" s="196" t="e">
        <f>VLOOKUP(B221,Ind!$B$7:$L$560,11,0)</f>
        <v>#N/A</v>
      </c>
      <c r="M221" s="196" t="e">
        <f>VLOOKUP(B221,Ind!$B$7:$T$560,12,0)</f>
        <v>#N/A</v>
      </c>
      <c r="N221" s="196" t="e">
        <f>VLOOKUP(B221,Ind!$B$7:$T$560,13,0)</f>
        <v>#N/A</v>
      </c>
      <c r="O221" s="196" t="e">
        <f>VLOOKUP(B221,Ind!$B$7:$T$560,14,0)</f>
        <v>#N/A</v>
      </c>
      <c r="P221" s="196" t="e">
        <f>VLOOKUP(B221,Ind!$B$7:$T$560,15,0)</f>
        <v>#N/A</v>
      </c>
      <c r="Q221" s="196" t="e">
        <f>VLOOKUP(B221,Ind!$B$7:$T$560,16,0)</f>
        <v>#N/A</v>
      </c>
      <c r="R221" s="196" t="e">
        <f>VLOOKUP(B221,Ind!$B$7:$T$560,17,0)</f>
        <v>#N/A</v>
      </c>
    </row>
    <row r="222" spans="1:18" ht="12.75" customHeight="1">
      <c r="A222" s="57">
        <v>174</v>
      </c>
      <c r="B222" s="324"/>
      <c r="C222" s="195" t="e">
        <f>VLOOKUP(B222,Ind!$B$7:$L$560,2,0)</f>
        <v>#N/A</v>
      </c>
      <c r="D222" s="350" t="e">
        <f>VLOOKUP(B222,Ind!$B$7:$L$560,3,0)</f>
        <v>#N/A</v>
      </c>
      <c r="E222" s="195" t="e">
        <f>VLOOKUP(B222,Ind!$B$7:$L$560,4,0)</f>
        <v>#N/A</v>
      </c>
      <c r="F222" s="195" t="e">
        <f>VLOOKUP(B222,Ind!$B$7:$L$560,5,0)</f>
        <v>#N/A</v>
      </c>
      <c r="G222" s="195" t="e">
        <f>VLOOKUP(B222,Ind!$B$7:$L$560,6,0)</f>
        <v>#N/A</v>
      </c>
      <c r="H222" s="195" t="e">
        <f>VLOOKUP(B222,Ind!$B$7:$L$560,7,0)</f>
        <v>#N/A</v>
      </c>
      <c r="I222" s="195" t="e">
        <f>VLOOKUP(B222,Ind!$B$7:$L$560,8,0)</f>
        <v>#N/A</v>
      </c>
      <c r="J222" s="196" t="e">
        <f>VLOOKUP(B222,Ind!$B$7:$L$560,9,0)</f>
        <v>#N/A</v>
      </c>
      <c r="K222" s="196" t="e">
        <f>VLOOKUP(B222,Ind!$B$7:$L$560,10,0)</f>
        <v>#N/A</v>
      </c>
      <c r="L222" s="196" t="e">
        <f>VLOOKUP(B222,Ind!$B$7:$L$560,11,0)</f>
        <v>#N/A</v>
      </c>
      <c r="M222" s="196" t="e">
        <f>VLOOKUP(B222,Ind!$B$7:$T$560,12,0)</f>
        <v>#N/A</v>
      </c>
      <c r="N222" s="196" t="e">
        <f>VLOOKUP(B222,Ind!$B$7:$T$560,13,0)</f>
        <v>#N/A</v>
      </c>
      <c r="O222" s="196" t="e">
        <f>VLOOKUP(B222,Ind!$B$7:$T$560,14,0)</f>
        <v>#N/A</v>
      </c>
      <c r="P222" s="196" t="e">
        <f>VLOOKUP(B222,Ind!$B$7:$T$560,15,0)</f>
        <v>#N/A</v>
      </c>
      <c r="Q222" s="196" t="e">
        <f>VLOOKUP(B222,Ind!$B$7:$T$560,16,0)</f>
        <v>#N/A</v>
      </c>
      <c r="R222" s="196" t="e">
        <f>VLOOKUP(B222,Ind!$B$7:$T$560,17,0)</f>
        <v>#N/A</v>
      </c>
    </row>
    <row r="223" spans="1:18" ht="12.75" customHeight="1">
      <c r="A223" s="57">
        <v>175</v>
      </c>
      <c r="B223" s="324"/>
      <c r="C223" s="195" t="e">
        <f>VLOOKUP(B223,Ind!$B$7:$L$560,2,0)</f>
        <v>#N/A</v>
      </c>
      <c r="D223" s="350" t="e">
        <f>VLOOKUP(B223,Ind!$B$7:$L$560,3,0)</f>
        <v>#N/A</v>
      </c>
      <c r="E223" s="195" t="e">
        <f>VLOOKUP(B223,Ind!$B$7:$L$560,4,0)</f>
        <v>#N/A</v>
      </c>
      <c r="F223" s="195" t="e">
        <f>VLOOKUP(B223,Ind!$B$7:$L$560,5,0)</f>
        <v>#N/A</v>
      </c>
      <c r="G223" s="195" t="e">
        <f>VLOOKUP(B223,Ind!$B$7:$L$560,6,0)</f>
        <v>#N/A</v>
      </c>
      <c r="H223" s="195" t="e">
        <f>VLOOKUP(B223,Ind!$B$7:$L$560,7,0)</f>
        <v>#N/A</v>
      </c>
      <c r="I223" s="195" t="e">
        <f>VLOOKUP(B223,Ind!$B$7:$L$560,8,0)</f>
        <v>#N/A</v>
      </c>
      <c r="J223" s="196" t="e">
        <f>VLOOKUP(B223,Ind!$B$7:$L$560,9,0)</f>
        <v>#N/A</v>
      </c>
      <c r="K223" s="196" t="e">
        <f>VLOOKUP(B223,Ind!$B$7:$L$560,10,0)</f>
        <v>#N/A</v>
      </c>
      <c r="L223" s="196" t="e">
        <f>VLOOKUP(B223,Ind!$B$7:$L$560,11,0)</f>
        <v>#N/A</v>
      </c>
      <c r="M223" s="196" t="e">
        <f>VLOOKUP(B223,Ind!$B$7:$T$560,12,0)</f>
        <v>#N/A</v>
      </c>
      <c r="N223" s="196" t="e">
        <f>VLOOKUP(B223,Ind!$B$7:$T$560,13,0)</f>
        <v>#N/A</v>
      </c>
      <c r="O223" s="196" t="e">
        <f>VLOOKUP(B223,Ind!$B$7:$T$560,14,0)</f>
        <v>#N/A</v>
      </c>
      <c r="P223" s="196" t="e">
        <f>VLOOKUP(B223,Ind!$B$7:$T$560,15,0)</f>
        <v>#N/A</v>
      </c>
      <c r="Q223" s="196" t="e">
        <f>VLOOKUP(B223,Ind!$B$7:$T$560,16,0)</f>
        <v>#N/A</v>
      </c>
      <c r="R223" s="196" t="e">
        <f>VLOOKUP(B223,Ind!$B$7:$T$560,17,0)</f>
        <v>#N/A</v>
      </c>
    </row>
    <row r="224" spans="1:18" ht="12.75" customHeight="1">
      <c r="A224" s="57">
        <v>176</v>
      </c>
      <c r="B224" s="324"/>
      <c r="C224" s="195" t="e">
        <f>VLOOKUP(B224,Ind!$B$7:$L$560,2,0)</f>
        <v>#N/A</v>
      </c>
      <c r="D224" s="350" t="e">
        <f>VLOOKUP(B224,Ind!$B$7:$L$560,3,0)</f>
        <v>#N/A</v>
      </c>
      <c r="E224" s="195" t="e">
        <f>VLOOKUP(B224,Ind!$B$7:$L$560,4,0)</f>
        <v>#N/A</v>
      </c>
      <c r="F224" s="195" t="e">
        <f>VLOOKUP(B224,Ind!$B$7:$L$560,5,0)</f>
        <v>#N/A</v>
      </c>
      <c r="G224" s="195" t="e">
        <f>VLOOKUP(B224,Ind!$B$7:$L$560,6,0)</f>
        <v>#N/A</v>
      </c>
      <c r="H224" s="195" t="e">
        <f>VLOOKUP(B224,Ind!$B$7:$L$560,7,0)</f>
        <v>#N/A</v>
      </c>
      <c r="I224" s="195" t="e">
        <f>VLOOKUP(B224,Ind!$B$7:$L$560,8,0)</f>
        <v>#N/A</v>
      </c>
      <c r="J224" s="196" t="e">
        <f>VLOOKUP(B224,Ind!$B$7:$L$560,9,0)</f>
        <v>#N/A</v>
      </c>
      <c r="K224" s="196" t="e">
        <f>VLOOKUP(B224,Ind!$B$7:$L$560,10,0)</f>
        <v>#N/A</v>
      </c>
      <c r="L224" s="196" t="e">
        <f>VLOOKUP(B224,Ind!$B$7:$L$560,11,0)</f>
        <v>#N/A</v>
      </c>
      <c r="M224" s="196" t="e">
        <f>VLOOKUP(B224,Ind!$B$7:$T$560,12,0)</f>
        <v>#N/A</v>
      </c>
      <c r="N224" s="196" t="e">
        <f>VLOOKUP(B224,Ind!$B$7:$T$560,13,0)</f>
        <v>#N/A</v>
      </c>
      <c r="O224" s="196" t="e">
        <f>VLOOKUP(B224,Ind!$B$7:$T$560,14,0)</f>
        <v>#N/A</v>
      </c>
      <c r="P224" s="196" t="e">
        <f>VLOOKUP(B224,Ind!$B$7:$T$560,15,0)</f>
        <v>#N/A</v>
      </c>
      <c r="Q224" s="196" t="e">
        <f>VLOOKUP(B224,Ind!$B$7:$T$560,16,0)</f>
        <v>#N/A</v>
      </c>
      <c r="R224" s="196" t="e">
        <f>VLOOKUP(B224,Ind!$B$7:$T$560,17,0)</f>
        <v>#N/A</v>
      </c>
    </row>
    <row r="225" spans="1:18" ht="12.75" customHeight="1">
      <c r="A225" s="57">
        <v>177</v>
      </c>
      <c r="B225" s="324"/>
      <c r="C225" s="195" t="e">
        <f>VLOOKUP(B225,Ind!$B$7:$L$560,2,0)</f>
        <v>#N/A</v>
      </c>
      <c r="D225" s="350" t="e">
        <f>VLOOKUP(B225,Ind!$B$7:$L$560,3,0)</f>
        <v>#N/A</v>
      </c>
      <c r="E225" s="195" t="e">
        <f>VLOOKUP(B225,Ind!$B$7:$L$560,4,0)</f>
        <v>#N/A</v>
      </c>
      <c r="F225" s="195" t="e">
        <f>VLOOKUP(B225,Ind!$B$7:$L$560,5,0)</f>
        <v>#N/A</v>
      </c>
      <c r="G225" s="195" t="e">
        <f>VLOOKUP(B225,Ind!$B$7:$L$560,6,0)</f>
        <v>#N/A</v>
      </c>
      <c r="H225" s="195" t="e">
        <f>VLOOKUP(B225,Ind!$B$7:$L$560,7,0)</f>
        <v>#N/A</v>
      </c>
      <c r="I225" s="195" t="e">
        <f>VLOOKUP(B225,Ind!$B$7:$L$560,8,0)</f>
        <v>#N/A</v>
      </c>
      <c r="J225" s="196" t="e">
        <f>VLOOKUP(B225,Ind!$B$7:$L$560,9,0)</f>
        <v>#N/A</v>
      </c>
      <c r="K225" s="196" t="e">
        <f>VLOOKUP(B225,Ind!$B$7:$L$560,10,0)</f>
        <v>#N/A</v>
      </c>
      <c r="L225" s="196" t="e">
        <f>VLOOKUP(B225,Ind!$B$7:$L$560,11,0)</f>
        <v>#N/A</v>
      </c>
      <c r="M225" s="196" t="e">
        <f>VLOOKUP(B225,Ind!$B$7:$T$560,12,0)</f>
        <v>#N/A</v>
      </c>
      <c r="N225" s="196" t="e">
        <f>VLOOKUP(B225,Ind!$B$7:$T$560,13,0)</f>
        <v>#N/A</v>
      </c>
      <c r="O225" s="196" t="e">
        <f>VLOOKUP(B225,Ind!$B$7:$T$560,14,0)</f>
        <v>#N/A</v>
      </c>
      <c r="P225" s="196" t="e">
        <f>VLOOKUP(B225,Ind!$B$7:$T$560,15,0)</f>
        <v>#N/A</v>
      </c>
      <c r="Q225" s="196" t="e">
        <f>VLOOKUP(B225,Ind!$B$7:$T$560,16,0)</f>
        <v>#N/A</v>
      </c>
      <c r="R225" s="196" t="e">
        <f>VLOOKUP(B225,Ind!$B$7:$T$560,17,0)</f>
        <v>#N/A</v>
      </c>
    </row>
    <row r="226" spans="1:18" ht="12.75" customHeight="1">
      <c r="A226" s="57">
        <v>178</v>
      </c>
      <c r="B226" s="324"/>
      <c r="C226" s="195" t="e">
        <f>VLOOKUP(B226,Ind!$B$7:$L$560,2,0)</f>
        <v>#N/A</v>
      </c>
      <c r="D226" s="350" t="e">
        <f>VLOOKUP(B226,Ind!$B$7:$L$560,3,0)</f>
        <v>#N/A</v>
      </c>
      <c r="E226" s="195" t="e">
        <f>VLOOKUP(B226,Ind!$B$7:$L$560,4,0)</f>
        <v>#N/A</v>
      </c>
      <c r="F226" s="195" t="e">
        <f>VLOOKUP(B226,Ind!$B$7:$L$560,5,0)</f>
        <v>#N/A</v>
      </c>
      <c r="G226" s="195" t="e">
        <f>VLOOKUP(B226,Ind!$B$7:$L$560,6,0)</f>
        <v>#N/A</v>
      </c>
      <c r="H226" s="195" t="e">
        <f>VLOOKUP(B226,Ind!$B$7:$L$560,7,0)</f>
        <v>#N/A</v>
      </c>
      <c r="I226" s="195" t="e">
        <f>VLOOKUP(B226,Ind!$B$7:$L$560,8,0)</f>
        <v>#N/A</v>
      </c>
      <c r="J226" s="196" t="e">
        <f>VLOOKUP(B226,Ind!$B$7:$L$560,9,0)</f>
        <v>#N/A</v>
      </c>
      <c r="K226" s="196" t="e">
        <f>VLOOKUP(B226,Ind!$B$7:$L$560,10,0)</f>
        <v>#N/A</v>
      </c>
      <c r="L226" s="196" t="e">
        <f>VLOOKUP(B226,Ind!$B$7:$L$560,11,0)</f>
        <v>#N/A</v>
      </c>
      <c r="M226" s="196" t="e">
        <f>VLOOKUP(B226,Ind!$B$7:$T$560,12,0)</f>
        <v>#N/A</v>
      </c>
      <c r="N226" s="196" t="e">
        <f>VLOOKUP(B226,Ind!$B$7:$T$560,13,0)</f>
        <v>#N/A</v>
      </c>
      <c r="O226" s="196" t="e">
        <f>VLOOKUP(B226,Ind!$B$7:$T$560,14,0)</f>
        <v>#N/A</v>
      </c>
      <c r="P226" s="196" t="e">
        <f>VLOOKUP(B226,Ind!$B$7:$T$560,15,0)</f>
        <v>#N/A</v>
      </c>
      <c r="Q226" s="196" t="e">
        <f>VLOOKUP(B226,Ind!$B$7:$T$560,16,0)</f>
        <v>#N/A</v>
      </c>
      <c r="R226" s="196" t="e">
        <f>VLOOKUP(B226,Ind!$B$7:$T$560,17,0)</f>
        <v>#N/A</v>
      </c>
    </row>
    <row r="227" spans="1:18" ht="12.75" customHeight="1">
      <c r="A227" s="57">
        <v>179</v>
      </c>
      <c r="B227" s="324"/>
      <c r="C227" s="195" t="e">
        <f>VLOOKUP(B227,Ind!$B$7:$L$560,2,0)</f>
        <v>#N/A</v>
      </c>
      <c r="D227" s="350" t="e">
        <f>VLOOKUP(B227,Ind!$B$7:$L$560,3,0)</f>
        <v>#N/A</v>
      </c>
      <c r="E227" s="195" t="e">
        <f>VLOOKUP(B227,Ind!$B$7:$L$560,4,0)</f>
        <v>#N/A</v>
      </c>
      <c r="F227" s="195" t="e">
        <f>VLOOKUP(B227,Ind!$B$7:$L$560,5,0)</f>
        <v>#N/A</v>
      </c>
      <c r="G227" s="195" t="e">
        <f>VLOOKUP(B227,Ind!$B$7:$L$560,6,0)</f>
        <v>#N/A</v>
      </c>
      <c r="H227" s="195" t="e">
        <f>VLOOKUP(B227,Ind!$B$7:$L$560,7,0)</f>
        <v>#N/A</v>
      </c>
      <c r="I227" s="195" t="e">
        <f>VLOOKUP(B227,Ind!$B$7:$L$560,8,0)</f>
        <v>#N/A</v>
      </c>
      <c r="J227" s="196" t="e">
        <f>VLOOKUP(B227,Ind!$B$7:$L$560,9,0)</f>
        <v>#N/A</v>
      </c>
      <c r="K227" s="196" t="e">
        <f>VLOOKUP(B227,Ind!$B$7:$L$560,10,0)</f>
        <v>#N/A</v>
      </c>
      <c r="L227" s="196" t="e">
        <f>VLOOKUP(B227,Ind!$B$7:$L$560,11,0)</f>
        <v>#N/A</v>
      </c>
      <c r="M227" s="196" t="e">
        <f>VLOOKUP(B227,Ind!$B$7:$T$560,12,0)</f>
        <v>#N/A</v>
      </c>
      <c r="N227" s="196" t="e">
        <f>VLOOKUP(B227,Ind!$B$7:$T$560,13,0)</f>
        <v>#N/A</v>
      </c>
      <c r="O227" s="196" t="e">
        <f>VLOOKUP(B227,Ind!$B$7:$T$560,14,0)</f>
        <v>#N/A</v>
      </c>
      <c r="P227" s="196" t="e">
        <f>VLOOKUP(B227,Ind!$B$7:$T$560,15,0)</f>
        <v>#N/A</v>
      </c>
      <c r="Q227" s="196" t="e">
        <f>VLOOKUP(B227,Ind!$B$7:$T$560,16,0)</f>
        <v>#N/A</v>
      </c>
      <c r="R227" s="196" t="e">
        <f>VLOOKUP(B227,Ind!$B$7:$T$560,17,0)</f>
        <v>#N/A</v>
      </c>
    </row>
    <row r="228" spans="1:18" ht="12.75" customHeight="1">
      <c r="A228" s="57">
        <v>180</v>
      </c>
      <c r="B228" s="324"/>
      <c r="C228" s="195" t="e">
        <f>VLOOKUP(B228,Ind!$B$7:$L$560,2,0)</f>
        <v>#N/A</v>
      </c>
      <c r="D228" s="350" t="e">
        <f>VLOOKUP(B228,Ind!$B$7:$L$560,3,0)</f>
        <v>#N/A</v>
      </c>
      <c r="E228" s="195" t="e">
        <f>VLOOKUP(B228,Ind!$B$7:$L$560,4,0)</f>
        <v>#N/A</v>
      </c>
      <c r="F228" s="195" t="e">
        <f>VLOOKUP(B228,Ind!$B$7:$L$560,5,0)</f>
        <v>#N/A</v>
      </c>
      <c r="G228" s="195" t="e">
        <f>VLOOKUP(B228,Ind!$B$7:$L$560,6,0)</f>
        <v>#N/A</v>
      </c>
      <c r="H228" s="195" t="e">
        <f>VLOOKUP(B228,Ind!$B$7:$L$560,7,0)</f>
        <v>#N/A</v>
      </c>
      <c r="I228" s="195" t="e">
        <f>VLOOKUP(B228,Ind!$B$7:$L$560,8,0)</f>
        <v>#N/A</v>
      </c>
      <c r="J228" s="196" t="e">
        <f>VLOOKUP(B228,Ind!$B$7:$L$560,9,0)</f>
        <v>#N/A</v>
      </c>
      <c r="K228" s="196" t="e">
        <f>VLOOKUP(B228,Ind!$B$7:$L$560,10,0)</f>
        <v>#N/A</v>
      </c>
      <c r="L228" s="196" t="e">
        <f>VLOOKUP(B228,Ind!$B$7:$L$560,11,0)</f>
        <v>#N/A</v>
      </c>
      <c r="M228" s="196" t="e">
        <f>VLOOKUP(B228,Ind!$B$7:$T$560,12,0)</f>
        <v>#N/A</v>
      </c>
      <c r="N228" s="196" t="e">
        <f>VLOOKUP(B228,Ind!$B$7:$T$560,13,0)</f>
        <v>#N/A</v>
      </c>
      <c r="O228" s="196" t="e">
        <f>VLOOKUP(B228,Ind!$B$7:$T$560,14,0)</f>
        <v>#N/A</v>
      </c>
      <c r="P228" s="196" t="e">
        <f>VLOOKUP(B228,Ind!$B$7:$T$560,15,0)</f>
        <v>#N/A</v>
      </c>
      <c r="Q228" s="196" t="e">
        <f>VLOOKUP(B228,Ind!$B$7:$T$560,16,0)</f>
        <v>#N/A</v>
      </c>
      <c r="R228" s="196" t="e">
        <f>VLOOKUP(B228,Ind!$B$7:$T$560,17,0)</f>
        <v>#N/A</v>
      </c>
    </row>
    <row r="229" spans="1:18" ht="12.75" customHeight="1">
      <c r="A229" s="57">
        <v>181</v>
      </c>
      <c r="B229" s="324"/>
      <c r="C229" s="195" t="e">
        <f>VLOOKUP(B229,Ind!$B$7:$L$560,2,0)</f>
        <v>#N/A</v>
      </c>
      <c r="D229" s="350" t="e">
        <f>VLOOKUP(B229,Ind!$B$7:$L$560,3,0)</f>
        <v>#N/A</v>
      </c>
      <c r="E229" s="195" t="e">
        <f>VLOOKUP(B229,Ind!$B$7:$L$560,4,0)</f>
        <v>#N/A</v>
      </c>
      <c r="F229" s="195" t="e">
        <f>VLOOKUP(B229,Ind!$B$7:$L$560,5,0)</f>
        <v>#N/A</v>
      </c>
      <c r="G229" s="195" t="e">
        <f>VLOOKUP(B229,Ind!$B$7:$L$560,6,0)</f>
        <v>#N/A</v>
      </c>
      <c r="H229" s="195" t="e">
        <f>VLOOKUP(B229,Ind!$B$7:$L$560,7,0)</f>
        <v>#N/A</v>
      </c>
      <c r="I229" s="195" t="e">
        <f>VLOOKUP(B229,Ind!$B$7:$L$560,8,0)</f>
        <v>#N/A</v>
      </c>
      <c r="J229" s="196" t="e">
        <f>VLOOKUP(B229,Ind!$B$7:$L$560,9,0)</f>
        <v>#N/A</v>
      </c>
      <c r="K229" s="196" t="e">
        <f>VLOOKUP(B229,Ind!$B$7:$L$560,10,0)</f>
        <v>#N/A</v>
      </c>
      <c r="L229" s="196" t="e">
        <f>VLOOKUP(B229,Ind!$B$7:$L$560,11,0)</f>
        <v>#N/A</v>
      </c>
      <c r="M229" s="196" t="e">
        <f>VLOOKUP(B229,Ind!$B$7:$T$560,12,0)</f>
        <v>#N/A</v>
      </c>
      <c r="N229" s="196" t="e">
        <f>VLOOKUP(B229,Ind!$B$7:$T$560,13,0)</f>
        <v>#N/A</v>
      </c>
      <c r="O229" s="196" t="e">
        <f>VLOOKUP(B229,Ind!$B$7:$T$560,14,0)</f>
        <v>#N/A</v>
      </c>
      <c r="P229" s="196" t="e">
        <f>VLOOKUP(B229,Ind!$B$7:$T$560,15,0)</f>
        <v>#N/A</v>
      </c>
      <c r="Q229" s="196" t="e">
        <f>VLOOKUP(B229,Ind!$B$7:$T$560,16,0)</f>
        <v>#N/A</v>
      </c>
      <c r="R229" s="196" t="e">
        <f>VLOOKUP(B229,Ind!$B$7:$T$560,17,0)</f>
        <v>#N/A</v>
      </c>
    </row>
    <row r="230" spans="1:18" ht="12.75" customHeight="1">
      <c r="A230" s="57">
        <v>182</v>
      </c>
      <c r="B230" s="324"/>
      <c r="C230" s="195" t="e">
        <f>VLOOKUP(B230,Ind!$B$7:$L$560,2,0)</f>
        <v>#N/A</v>
      </c>
      <c r="D230" s="350" t="e">
        <f>VLOOKUP(B230,Ind!$B$7:$L$560,3,0)</f>
        <v>#N/A</v>
      </c>
      <c r="E230" s="195" t="e">
        <f>VLOOKUP(B230,Ind!$B$7:$L$560,4,0)</f>
        <v>#N/A</v>
      </c>
      <c r="F230" s="195" t="e">
        <f>VLOOKUP(B230,Ind!$B$7:$L$560,5,0)</f>
        <v>#N/A</v>
      </c>
      <c r="G230" s="195" t="e">
        <f>VLOOKUP(B230,Ind!$B$7:$L$560,6,0)</f>
        <v>#N/A</v>
      </c>
      <c r="H230" s="195" t="e">
        <f>VLOOKUP(B230,Ind!$B$7:$L$560,7,0)</f>
        <v>#N/A</v>
      </c>
      <c r="I230" s="195" t="e">
        <f>VLOOKUP(B230,Ind!$B$7:$L$560,8,0)</f>
        <v>#N/A</v>
      </c>
      <c r="J230" s="196" t="e">
        <f>VLOOKUP(B230,Ind!$B$7:$L$560,9,0)</f>
        <v>#N/A</v>
      </c>
      <c r="K230" s="196" t="e">
        <f>VLOOKUP(B230,Ind!$B$7:$L$560,10,0)</f>
        <v>#N/A</v>
      </c>
      <c r="L230" s="196" t="e">
        <f>VLOOKUP(B230,Ind!$B$7:$L$560,11,0)</f>
        <v>#N/A</v>
      </c>
      <c r="M230" s="196" t="e">
        <f>VLOOKUP(B230,Ind!$B$7:$T$560,12,0)</f>
        <v>#N/A</v>
      </c>
      <c r="N230" s="196" t="e">
        <f>VLOOKUP(B230,Ind!$B$7:$T$560,13,0)</f>
        <v>#N/A</v>
      </c>
      <c r="O230" s="196" t="e">
        <f>VLOOKUP(B230,Ind!$B$7:$T$560,14,0)</f>
        <v>#N/A</v>
      </c>
      <c r="P230" s="196" t="e">
        <f>VLOOKUP(B230,Ind!$B$7:$T$560,15,0)</f>
        <v>#N/A</v>
      </c>
      <c r="Q230" s="196" t="e">
        <f>VLOOKUP(B230,Ind!$B$7:$T$560,16,0)</f>
        <v>#N/A</v>
      </c>
      <c r="R230" s="196" t="e">
        <f>VLOOKUP(B230,Ind!$B$7:$T$560,17,0)</f>
        <v>#N/A</v>
      </c>
    </row>
    <row r="231" spans="1:18" ht="12.75" customHeight="1">
      <c r="A231" s="57">
        <v>183</v>
      </c>
      <c r="B231" s="324"/>
      <c r="C231" s="195" t="e">
        <f>VLOOKUP(B231,Ind!$B$7:$L$560,2,0)</f>
        <v>#N/A</v>
      </c>
      <c r="D231" s="350" t="e">
        <f>VLOOKUP(B231,Ind!$B$7:$L$560,3,0)</f>
        <v>#N/A</v>
      </c>
      <c r="E231" s="195" t="e">
        <f>VLOOKUP(B231,Ind!$B$7:$L$560,4,0)</f>
        <v>#N/A</v>
      </c>
      <c r="F231" s="195" t="e">
        <f>VLOOKUP(B231,Ind!$B$7:$L$560,5,0)</f>
        <v>#N/A</v>
      </c>
      <c r="G231" s="195" t="e">
        <f>VLOOKUP(B231,Ind!$B$7:$L$560,6,0)</f>
        <v>#N/A</v>
      </c>
      <c r="H231" s="195" t="e">
        <f>VLOOKUP(B231,Ind!$B$7:$L$560,7,0)</f>
        <v>#N/A</v>
      </c>
      <c r="I231" s="195" t="e">
        <f>VLOOKUP(B231,Ind!$B$7:$L$560,8,0)</f>
        <v>#N/A</v>
      </c>
      <c r="J231" s="196" t="e">
        <f>VLOOKUP(B231,Ind!$B$7:$L$560,9,0)</f>
        <v>#N/A</v>
      </c>
      <c r="K231" s="196" t="e">
        <f>VLOOKUP(B231,Ind!$B$7:$L$560,10,0)</f>
        <v>#N/A</v>
      </c>
      <c r="L231" s="196" t="e">
        <f>VLOOKUP(B231,Ind!$B$7:$L$560,11,0)</f>
        <v>#N/A</v>
      </c>
      <c r="M231" s="196" t="e">
        <f>VLOOKUP(B231,Ind!$B$7:$T$560,12,0)</f>
        <v>#N/A</v>
      </c>
      <c r="N231" s="196" t="e">
        <f>VLOOKUP(B231,Ind!$B$7:$T$560,13,0)</f>
        <v>#N/A</v>
      </c>
      <c r="O231" s="196" t="e">
        <f>VLOOKUP(B231,Ind!$B$7:$T$560,14,0)</f>
        <v>#N/A</v>
      </c>
      <c r="P231" s="196" t="e">
        <f>VLOOKUP(B231,Ind!$B$7:$T$560,15,0)</f>
        <v>#N/A</v>
      </c>
      <c r="Q231" s="196" t="e">
        <f>VLOOKUP(B231,Ind!$B$7:$T$560,16,0)</f>
        <v>#N/A</v>
      </c>
      <c r="R231" s="196" t="e">
        <f>VLOOKUP(B231,Ind!$B$7:$T$560,17,0)</f>
        <v>#N/A</v>
      </c>
    </row>
    <row r="232" spans="1:18" ht="12.75" customHeight="1">
      <c r="A232" s="57">
        <v>184</v>
      </c>
      <c r="B232" s="324"/>
      <c r="C232" s="195" t="e">
        <f>VLOOKUP(B232,Ind!$B$7:$L$560,2,0)</f>
        <v>#N/A</v>
      </c>
      <c r="D232" s="350" t="e">
        <f>VLOOKUP(B232,Ind!$B$7:$L$560,3,0)</f>
        <v>#N/A</v>
      </c>
      <c r="E232" s="195" t="e">
        <f>VLOOKUP(B232,Ind!$B$7:$L$560,4,0)</f>
        <v>#N/A</v>
      </c>
      <c r="F232" s="195" t="e">
        <f>VLOOKUP(B232,Ind!$B$7:$L$560,5,0)</f>
        <v>#N/A</v>
      </c>
      <c r="G232" s="195" t="e">
        <f>VLOOKUP(B232,Ind!$B$7:$L$560,6,0)</f>
        <v>#N/A</v>
      </c>
      <c r="H232" s="195" t="e">
        <f>VLOOKUP(B232,Ind!$B$7:$L$560,7,0)</f>
        <v>#N/A</v>
      </c>
      <c r="I232" s="195" t="e">
        <f>VLOOKUP(B232,Ind!$B$7:$L$560,8,0)</f>
        <v>#N/A</v>
      </c>
      <c r="J232" s="196" t="e">
        <f>VLOOKUP(B232,Ind!$B$7:$L$560,9,0)</f>
        <v>#N/A</v>
      </c>
      <c r="K232" s="196" t="e">
        <f>VLOOKUP(B232,Ind!$B$7:$L$560,10,0)</f>
        <v>#N/A</v>
      </c>
      <c r="L232" s="196" t="e">
        <f>VLOOKUP(B232,Ind!$B$7:$L$560,11,0)</f>
        <v>#N/A</v>
      </c>
      <c r="M232" s="196" t="e">
        <f>VLOOKUP(B232,Ind!$B$7:$T$560,12,0)</f>
        <v>#N/A</v>
      </c>
      <c r="N232" s="196" t="e">
        <f>VLOOKUP(B232,Ind!$B$7:$T$560,13,0)</f>
        <v>#N/A</v>
      </c>
      <c r="O232" s="196" t="e">
        <f>VLOOKUP(B232,Ind!$B$7:$T$560,14,0)</f>
        <v>#N/A</v>
      </c>
      <c r="P232" s="196" t="e">
        <f>VLOOKUP(B232,Ind!$B$7:$T$560,15,0)</f>
        <v>#N/A</v>
      </c>
      <c r="Q232" s="196" t="e">
        <f>VLOOKUP(B232,Ind!$B$7:$T$560,16,0)</f>
        <v>#N/A</v>
      </c>
      <c r="R232" s="196" t="e">
        <f>VLOOKUP(B232,Ind!$B$7:$T$560,17,0)</f>
        <v>#N/A</v>
      </c>
    </row>
    <row r="233" spans="1:18" ht="12.75" customHeight="1">
      <c r="A233" s="57">
        <v>185</v>
      </c>
      <c r="B233" s="324"/>
      <c r="C233" s="195" t="e">
        <f>VLOOKUP(B233,Ind!$B$7:$L$560,2,0)</f>
        <v>#N/A</v>
      </c>
      <c r="D233" s="350" t="e">
        <f>VLOOKUP(B233,Ind!$B$7:$L$560,3,0)</f>
        <v>#N/A</v>
      </c>
      <c r="E233" s="195" t="e">
        <f>VLOOKUP(B233,Ind!$B$7:$L$560,4,0)</f>
        <v>#N/A</v>
      </c>
      <c r="F233" s="195" t="e">
        <f>VLOOKUP(B233,Ind!$B$7:$L$560,5,0)</f>
        <v>#N/A</v>
      </c>
      <c r="G233" s="195" t="e">
        <f>VLOOKUP(B233,Ind!$B$7:$L$560,6,0)</f>
        <v>#N/A</v>
      </c>
      <c r="H233" s="195" t="e">
        <f>VLOOKUP(B233,Ind!$B$7:$L$560,7,0)</f>
        <v>#N/A</v>
      </c>
      <c r="I233" s="195" t="e">
        <f>VLOOKUP(B233,Ind!$B$7:$L$560,8,0)</f>
        <v>#N/A</v>
      </c>
      <c r="J233" s="196" t="e">
        <f>VLOOKUP(B233,Ind!$B$7:$L$560,9,0)</f>
        <v>#N/A</v>
      </c>
      <c r="K233" s="196" t="e">
        <f>VLOOKUP(B233,Ind!$B$7:$L$560,10,0)</f>
        <v>#N/A</v>
      </c>
      <c r="L233" s="196" t="e">
        <f>VLOOKUP(B233,Ind!$B$7:$L$560,11,0)</f>
        <v>#N/A</v>
      </c>
      <c r="M233" s="196" t="e">
        <f>VLOOKUP(B233,Ind!$B$7:$T$560,12,0)</f>
        <v>#N/A</v>
      </c>
      <c r="N233" s="196" t="e">
        <f>VLOOKUP(B233,Ind!$B$7:$T$560,13,0)</f>
        <v>#N/A</v>
      </c>
      <c r="O233" s="196" t="e">
        <f>VLOOKUP(B233,Ind!$B$7:$T$560,14,0)</f>
        <v>#N/A</v>
      </c>
      <c r="P233" s="196" t="e">
        <f>VLOOKUP(B233,Ind!$B$7:$T$560,15,0)</f>
        <v>#N/A</v>
      </c>
      <c r="Q233" s="196" t="e">
        <f>VLOOKUP(B233,Ind!$B$7:$T$560,16,0)</f>
        <v>#N/A</v>
      </c>
      <c r="R233" s="196" t="e">
        <f>VLOOKUP(B233,Ind!$B$7:$T$560,17,0)</f>
        <v>#N/A</v>
      </c>
    </row>
    <row r="234" spans="1:18" ht="12.75" customHeight="1">
      <c r="A234" s="57">
        <v>186</v>
      </c>
      <c r="B234" s="324"/>
      <c r="C234" s="195" t="e">
        <f>VLOOKUP(B234,Ind!$B$7:$L$560,2,0)</f>
        <v>#N/A</v>
      </c>
      <c r="D234" s="350" t="e">
        <f>VLOOKUP(B234,Ind!$B$7:$L$560,3,0)</f>
        <v>#N/A</v>
      </c>
      <c r="E234" s="195" t="e">
        <f>VLOOKUP(B234,Ind!$B$7:$L$560,4,0)</f>
        <v>#N/A</v>
      </c>
      <c r="F234" s="195" t="e">
        <f>VLOOKUP(B234,Ind!$B$7:$L$560,5,0)</f>
        <v>#N/A</v>
      </c>
      <c r="G234" s="195" t="e">
        <f>VLOOKUP(B234,Ind!$B$7:$L$560,6,0)</f>
        <v>#N/A</v>
      </c>
      <c r="H234" s="195" t="e">
        <f>VLOOKUP(B234,Ind!$B$7:$L$560,7,0)</f>
        <v>#N/A</v>
      </c>
      <c r="I234" s="195" t="e">
        <f>VLOOKUP(B234,Ind!$B$7:$L$560,8,0)</f>
        <v>#N/A</v>
      </c>
      <c r="J234" s="196" t="e">
        <f>VLOOKUP(B234,Ind!$B$7:$L$560,9,0)</f>
        <v>#N/A</v>
      </c>
      <c r="K234" s="196" t="e">
        <f>VLOOKUP(B234,Ind!$B$7:$L$560,10,0)</f>
        <v>#N/A</v>
      </c>
      <c r="L234" s="196" t="e">
        <f>VLOOKUP(B234,Ind!$B$7:$L$560,11,0)</f>
        <v>#N/A</v>
      </c>
      <c r="M234" s="196" t="e">
        <f>VLOOKUP(B234,Ind!$B$7:$T$560,12,0)</f>
        <v>#N/A</v>
      </c>
      <c r="N234" s="196" t="e">
        <f>VLOOKUP(B234,Ind!$B$7:$T$560,13,0)</f>
        <v>#N/A</v>
      </c>
      <c r="O234" s="196" t="e">
        <f>VLOOKUP(B234,Ind!$B$7:$T$560,14,0)</f>
        <v>#N/A</v>
      </c>
      <c r="P234" s="196" t="e">
        <f>VLOOKUP(B234,Ind!$B$7:$T$560,15,0)</f>
        <v>#N/A</v>
      </c>
      <c r="Q234" s="196" t="e">
        <f>VLOOKUP(B234,Ind!$B$7:$T$560,16,0)</f>
        <v>#N/A</v>
      </c>
      <c r="R234" s="196" t="e">
        <f>VLOOKUP(B234,Ind!$B$7:$T$560,17,0)</f>
        <v>#N/A</v>
      </c>
    </row>
    <row r="235" spans="1:18" ht="12.75" customHeight="1">
      <c r="A235" s="57">
        <v>187</v>
      </c>
      <c r="B235" s="324"/>
      <c r="C235" s="195" t="e">
        <f>VLOOKUP(B235,Ind!$B$7:$L$560,2,0)</f>
        <v>#N/A</v>
      </c>
      <c r="D235" s="350" t="e">
        <f>VLOOKUP(B235,Ind!$B$7:$L$560,3,0)</f>
        <v>#N/A</v>
      </c>
      <c r="E235" s="195" t="e">
        <f>VLOOKUP(B235,Ind!$B$7:$L$560,4,0)</f>
        <v>#N/A</v>
      </c>
      <c r="F235" s="195" t="e">
        <f>VLOOKUP(B235,Ind!$B$7:$L$560,5,0)</f>
        <v>#N/A</v>
      </c>
      <c r="G235" s="195" t="e">
        <f>VLOOKUP(B235,Ind!$B$7:$L$560,6,0)</f>
        <v>#N/A</v>
      </c>
      <c r="H235" s="195" t="e">
        <f>VLOOKUP(B235,Ind!$B$7:$L$560,7,0)</f>
        <v>#N/A</v>
      </c>
      <c r="I235" s="195" t="e">
        <f>VLOOKUP(B235,Ind!$B$7:$L$560,8,0)</f>
        <v>#N/A</v>
      </c>
      <c r="J235" s="196" t="e">
        <f>VLOOKUP(B235,Ind!$B$7:$L$560,9,0)</f>
        <v>#N/A</v>
      </c>
      <c r="K235" s="196" t="e">
        <f>VLOOKUP(B235,Ind!$B$7:$L$560,10,0)</f>
        <v>#N/A</v>
      </c>
      <c r="L235" s="196" t="e">
        <f>VLOOKUP(B235,Ind!$B$7:$L$560,11,0)</f>
        <v>#N/A</v>
      </c>
      <c r="M235" s="196" t="e">
        <f>VLOOKUP(B235,Ind!$B$7:$T$560,12,0)</f>
        <v>#N/A</v>
      </c>
      <c r="N235" s="196" t="e">
        <f>VLOOKUP(B235,Ind!$B$7:$T$560,13,0)</f>
        <v>#N/A</v>
      </c>
      <c r="O235" s="196" t="e">
        <f>VLOOKUP(B235,Ind!$B$7:$T$560,14,0)</f>
        <v>#N/A</v>
      </c>
      <c r="P235" s="196" t="e">
        <f>VLOOKUP(B235,Ind!$B$7:$T$560,15,0)</f>
        <v>#N/A</v>
      </c>
      <c r="Q235" s="196" t="e">
        <f>VLOOKUP(B235,Ind!$B$7:$T$560,16,0)</f>
        <v>#N/A</v>
      </c>
      <c r="R235" s="196" t="e">
        <f>VLOOKUP(B235,Ind!$B$7:$T$560,17,0)</f>
        <v>#N/A</v>
      </c>
    </row>
    <row r="236" spans="1:18" ht="12.75" customHeight="1">
      <c r="A236" s="57">
        <v>188</v>
      </c>
      <c r="B236" s="324"/>
      <c r="C236" s="195" t="e">
        <f>VLOOKUP(B236,Ind!$B$7:$L$560,2,0)</f>
        <v>#N/A</v>
      </c>
      <c r="D236" s="350" t="e">
        <f>VLOOKUP(B236,Ind!$B$7:$L$560,3,0)</f>
        <v>#N/A</v>
      </c>
      <c r="E236" s="195" t="e">
        <f>VLOOKUP(B236,Ind!$B$7:$L$560,4,0)</f>
        <v>#N/A</v>
      </c>
      <c r="F236" s="195" t="e">
        <f>VLOOKUP(B236,Ind!$B$7:$L$560,5,0)</f>
        <v>#N/A</v>
      </c>
      <c r="G236" s="195" t="e">
        <f>VLOOKUP(B236,Ind!$B$7:$L$560,6,0)</f>
        <v>#N/A</v>
      </c>
      <c r="H236" s="195" t="e">
        <f>VLOOKUP(B236,Ind!$B$7:$L$560,7,0)</f>
        <v>#N/A</v>
      </c>
      <c r="I236" s="195" t="e">
        <f>VLOOKUP(B236,Ind!$B$7:$L$560,8,0)</f>
        <v>#N/A</v>
      </c>
      <c r="J236" s="196" t="e">
        <f>VLOOKUP(B236,Ind!$B$7:$L$560,9,0)</f>
        <v>#N/A</v>
      </c>
      <c r="K236" s="196" t="e">
        <f>VLOOKUP(B236,Ind!$B$7:$L$560,10,0)</f>
        <v>#N/A</v>
      </c>
      <c r="L236" s="196" t="e">
        <f>VLOOKUP(B236,Ind!$B$7:$L$560,11,0)</f>
        <v>#N/A</v>
      </c>
      <c r="M236" s="196" t="e">
        <f>VLOOKUP(B236,Ind!$B$7:$T$560,12,0)</f>
        <v>#N/A</v>
      </c>
      <c r="N236" s="196" t="e">
        <f>VLOOKUP(B236,Ind!$B$7:$T$560,13,0)</f>
        <v>#N/A</v>
      </c>
      <c r="O236" s="196" t="e">
        <f>VLOOKUP(B236,Ind!$B$7:$T$560,14,0)</f>
        <v>#N/A</v>
      </c>
      <c r="P236" s="196" t="e">
        <f>VLOOKUP(B236,Ind!$B$7:$T$560,15,0)</f>
        <v>#N/A</v>
      </c>
      <c r="Q236" s="196" t="e">
        <f>VLOOKUP(B236,Ind!$B$7:$T$560,16,0)</f>
        <v>#N/A</v>
      </c>
      <c r="R236" s="196" t="e">
        <f>VLOOKUP(B236,Ind!$B$7:$T$560,17,0)</f>
        <v>#N/A</v>
      </c>
    </row>
    <row r="237" spans="1:18" ht="12.75" customHeight="1">
      <c r="A237" s="57">
        <v>189</v>
      </c>
      <c r="B237" s="324"/>
      <c r="C237" s="195" t="e">
        <f>VLOOKUP(B237,Ind!$B$7:$L$560,2,0)</f>
        <v>#N/A</v>
      </c>
      <c r="D237" s="350" t="e">
        <f>VLOOKUP(B237,Ind!$B$7:$L$560,3,0)</f>
        <v>#N/A</v>
      </c>
      <c r="E237" s="195" t="e">
        <f>VLOOKUP(B237,Ind!$B$7:$L$560,4,0)</f>
        <v>#N/A</v>
      </c>
      <c r="F237" s="195" t="e">
        <f>VLOOKUP(B237,Ind!$B$7:$L$560,5,0)</f>
        <v>#N/A</v>
      </c>
      <c r="G237" s="195" t="e">
        <f>VLOOKUP(B237,Ind!$B$7:$L$560,6,0)</f>
        <v>#N/A</v>
      </c>
      <c r="H237" s="195" t="e">
        <f>VLOOKUP(B237,Ind!$B$7:$L$560,7,0)</f>
        <v>#N/A</v>
      </c>
      <c r="I237" s="195" t="e">
        <f>VLOOKUP(B237,Ind!$B$7:$L$560,8,0)</f>
        <v>#N/A</v>
      </c>
      <c r="J237" s="196" t="e">
        <f>VLOOKUP(B237,Ind!$B$7:$L$560,9,0)</f>
        <v>#N/A</v>
      </c>
      <c r="K237" s="196" t="e">
        <f>VLOOKUP(B237,Ind!$B$7:$L$560,10,0)</f>
        <v>#N/A</v>
      </c>
      <c r="L237" s="196" t="e">
        <f>VLOOKUP(B237,Ind!$B$7:$L$560,11,0)</f>
        <v>#N/A</v>
      </c>
      <c r="M237" s="196" t="e">
        <f>VLOOKUP(B237,Ind!$B$7:$T$560,12,0)</f>
        <v>#N/A</v>
      </c>
      <c r="N237" s="196" t="e">
        <f>VLOOKUP(B237,Ind!$B$7:$T$560,13,0)</f>
        <v>#N/A</v>
      </c>
      <c r="O237" s="196" t="e">
        <f>VLOOKUP(B237,Ind!$B$7:$T$560,14,0)</f>
        <v>#N/A</v>
      </c>
      <c r="P237" s="196" t="e">
        <f>VLOOKUP(B237,Ind!$B$7:$T$560,15,0)</f>
        <v>#N/A</v>
      </c>
      <c r="Q237" s="196" t="e">
        <f>VLOOKUP(B237,Ind!$B$7:$T$560,16,0)</f>
        <v>#N/A</v>
      </c>
      <c r="R237" s="196" t="e">
        <f>VLOOKUP(B237,Ind!$B$7:$T$560,17,0)</f>
        <v>#N/A</v>
      </c>
    </row>
    <row r="238" spans="1:18" ht="12.75" customHeight="1">
      <c r="A238" s="57">
        <v>190</v>
      </c>
      <c r="B238" s="324"/>
      <c r="C238" s="195" t="e">
        <f>VLOOKUP(B238,Ind!$B$7:$L$560,2,0)</f>
        <v>#N/A</v>
      </c>
      <c r="D238" s="350" t="e">
        <f>VLOOKUP(B238,Ind!$B$7:$L$560,3,0)</f>
        <v>#N/A</v>
      </c>
      <c r="E238" s="195" t="e">
        <f>VLOOKUP(B238,Ind!$B$7:$L$560,4,0)</f>
        <v>#N/A</v>
      </c>
      <c r="F238" s="195" t="e">
        <f>VLOOKUP(B238,Ind!$B$7:$L$560,5,0)</f>
        <v>#N/A</v>
      </c>
      <c r="G238" s="195" t="e">
        <f>VLOOKUP(B238,Ind!$B$7:$L$560,6,0)</f>
        <v>#N/A</v>
      </c>
      <c r="H238" s="195" t="e">
        <f>VLOOKUP(B238,Ind!$B$7:$L$560,7,0)</f>
        <v>#N/A</v>
      </c>
      <c r="I238" s="195" t="e">
        <f>VLOOKUP(B238,Ind!$B$7:$L$560,8,0)</f>
        <v>#N/A</v>
      </c>
      <c r="J238" s="196" t="e">
        <f>VLOOKUP(B238,Ind!$B$7:$L$560,9,0)</f>
        <v>#N/A</v>
      </c>
      <c r="K238" s="196" t="e">
        <f>VLOOKUP(B238,Ind!$B$7:$L$560,10,0)</f>
        <v>#N/A</v>
      </c>
      <c r="L238" s="196" t="e">
        <f>VLOOKUP(B238,Ind!$B$7:$L$560,11,0)</f>
        <v>#N/A</v>
      </c>
      <c r="M238" s="196" t="e">
        <f>VLOOKUP(B238,Ind!$B$7:$T$560,12,0)</f>
        <v>#N/A</v>
      </c>
      <c r="N238" s="196" t="e">
        <f>VLOOKUP(B238,Ind!$B$7:$T$560,13,0)</f>
        <v>#N/A</v>
      </c>
      <c r="O238" s="196" t="e">
        <f>VLOOKUP(B238,Ind!$B$7:$T$560,14,0)</f>
        <v>#N/A</v>
      </c>
      <c r="P238" s="196" t="e">
        <f>VLOOKUP(B238,Ind!$B$7:$T$560,15,0)</f>
        <v>#N/A</v>
      </c>
      <c r="Q238" s="196" t="e">
        <f>VLOOKUP(B238,Ind!$B$7:$T$560,16,0)</f>
        <v>#N/A</v>
      </c>
      <c r="R238" s="196" t="e">
        <f>VLOOKUP(B238,Ind!$B$7:$T$560,17,0)</f>
        <v>#N/A</v>
      </c>
    </row>
    <row r="239" spans="1:18" ht="12.75" customHeight="1">
      <c r="A239" s="57">
        <v>191</v>
      </c>
      <c r="B239" s="324"/>
      <c r="C239" s="195" t="e">
        <f>VLOOKUP(B239,Ind!$B$7:$L$560,2,0)</f>
        <v>#N/A</v>
      </c>
      <c r="D239" s="350" t="e">
        <f>VLOOKUP(B239,Ind!$B$7:$L$560,3,0)</f>
        <v>#N/A</v>
      </c>
      <c r="E239" s="195" t="e">
        <f>VLOOKUP(B239,Ind!$B$7:$L$560,4,0)</f>
        <v>#N/A</v>
      </c>
      <c r="F239" s="195" t="e">
        <f>VLOOKUP(B239,Ind!$B$7:$L$560,5,0)</f>
        <v>#N/A</v>
      </c>
      <c r="G239" s="195" t="e">
        <f>VLOOKUP(B239,Ind!$B$7:$L$560,6,0)</f>
        <v>#N/A</v>
      </c>
      <c r="H239" s="195" t="e">
        <f>VLOOKUP(B239,Ind!$B$7:$L$560,7,0)</f>
        <v>#N/A</v>
      </c>
      <c r="I239" s="195" t="e">
        <f>VLOOKUP(B239,Ind!$B$7:$L$560,8,0)</f>
        <v>#N/A</v>
      </c>
      <c r="J239" s="196" t="e">
        <f>VLOOKUP(B239,Ind!$B$7:$L$560,9,0)</f>
        <v>#N/A</v>
      </c>
      <c r="K239" s="196" t="e">
        <f>VLOOKUP(B239,Ind!$B$7:$L$560,10,0)</f>
        <v>#N/A</v>
      </c>
      <c r="L239" s="196" t="e">
        <f>VLOOKUP(B239,Ind!$B$7:$L$560,11,0)</f>
        <v>#N/A</v>
      </c>
      <c r="M239" s="196" t="e">
        <f>VLOOKUP(B239,Ind!$B$7:$T$560,12,0)</f>
        <v>#N/A</v>
      </c>
      <c r="N239" s="196" t="e">
        <f>VLOOKUP(B239,Ind!$B$7:$T$560,13,0)</f>
        <v>#N/A</v>
      </c>
      <c r="O239" s="196" t="e">
        <f>VLOOKUP(B239,Ind!$B$7:$T$560,14,0)</f>
        <v>#N/A</v>
      </c>
      <c r="P239" s="196" t="e">
        <f>VLOOKUP(B239,Ind!$B$7:$T$560,15,0)</f>
        <v>#N/A</v>
      </c>
      <c r="Q239" s="196" t="e">
        <f>VLOOKUP(B239,Ind!$B$7:$T$560,16,0)</f>
        <v>#N/A</v>
      </c>
      <c r="R239" s="196" t="e">
        <f>VLOOKUP(B239,Ind!$B$7:$T$560,17,0)</f>
        <v>#N/A</v>
      </c>
    </row>
    <row r="240" spans="1:18" ht="12.75" customHeight="1">
      <c r="A240" s="57">
        <v>192</v>
      </c>
      <c r="B240" s="324"/>
      <c r="C240" s="195" t="e">
        <f>VLOOKUP(B240,Ind!$B$7:$L$560,2,0)</f>
        <v>#N/A</v>
      </c>
      <c r="D240" s="350" t="e">
        <f>VLOOKUP(B240,Ind!$B$7:$L$560,3,0)</f>
        <v>#N/A</v>
      </c>
      <c r="E240" s="195" t="e">
        <f>VLOOKUP(B240,Ind!$B$7:$L$560,4,0)</f>
        <v>#N/A</v>
      </c>
      <c r="F240" s="195" t="e">
        <f>VLOOKUP(B240,Ind!$B$7:$L$560,5,0)</f>
        <v>#N/A</v>
      </c>
      <c r="G240" s="195" t="e">
        <f>VLOOKUP(B240,Ind!$B$7:$L$560,6,0)</f>
        <v>#N/A</v>
      </c>
      <c r="H240" s="195" t="e">
        <f>VLOOKUP(B240,Ind!$B$7:$L$560,7,0)</f>
        <v>#N/A</v>
      </c>
      <c r="I240" s="195" t="e">
        <f>VLOOKUP(B240,Ind!$B$7:$L$560,8,0)</f>
        <v>#N/A</v>
      </c>
      <c r="J240" s="196" t="e">
        <f>VLOOKUP(B240,Ind!$B$7:$L$560,9,0)</f>
        <v>#N/A</v>
      </c>
      <c r="K240" s="196" t="e">
        <f>VLOOKUP(B240,Ind!$B$7:$L$560,10,0)</f>
        <v>#N/A</v>
      </c>
      <c r="L240" s="196" t="e">
        <f>VLOOKUP(B240,Ind!$B$7:$L$560,11,0)</f>
        <v>#N/A</v>
      </c>
      <c r="M240" s="196" t="e">
        <f>VLOOKUP(B240,Ind!$B$7:$T$560,12,0)</f>
        <v>#N/A</v>
      </c>
      <c r="N240" s="196" t="e">
        <f>VLOOKUP(B240,Ind!$B$7:$T$560,13,0)</f>
        <v>#N/A</v>
      </c>
      <c r="O240" s="196" t="e">
        <f>VLOOKUP(B240,Ind!$B$7:$T$560,14,0)</f>
        <v>#N/A</v>
      </c>
      <c r="P240" s="196" t="e">
        <f>VLOOKUP(B240,Ind!$B$7:$T$560,15,0)</f>
        <v>#N/A</v>
      </c>
      <c r="Q240" s="196" t="e">
        <f>VLOOKUP(B240,Ind!$B$7:$T$560,16,0)</f>
        <v>#N/A</v>
      </c>
      <c r="R240" s="196" t="e">
        <f>VLOOKUP(B240,Ind!$B$7:$T$560,17,0)</f>
        <v>#N/A</v>
      </c>
    </row>
    <row r="241" spans="1:18" ht="12.75" customHeight="1">
      <c r="A241" s="57">
        <v>193</v>
      </c>
      <c r="B241" s="324"/>
      <c r="C241" s="195" t="e">
        <f>VLOOKUP(B241,Ind!$B$7:$L$560,2,0)</f>
        <v>#N/A</v>
      </c>
      <c r="D241" s="350" t="e">
        <f>VLOOKUP(B241,Ind!$B$7:$L$560,3,0)</f>
        <v>#N/A</v>
      </c>
      <c r="E241" s="195" t="e">
        <f>VLOOKUP(B241,Ind!$B$7:$L$560,4,0)</f>
        <v>#N/A</v>
      </c>
      <c r="F241" s="195" t="e">
        <f>VLOOKUP(B241,Ind!$B$7:$L$560,5,0)</f>
        <v>#N/A</v>
      </c>
      <c r="G241" s="195" t="e">
        <f>VLOOKUP(B241,Ind!$B$7:$L$560,6,0)</f>
        <v>#N/A</v>
      </c>
      <c r="H241" s="195" t="e">
        <f>VLOOKUP(B241,Ind!$B$7:$L$560,7,0)</f>
        <v>#N/A</v>
      </c>
      <c r="I241" s="195" t="e">
        <f>VLOOKUP(B241,Ind!$B$7:$L$560,8,0)</f>
        <v>#N/A</v>
      </c>
      <c r="J241" s="196" t="e">
        <f>VLOOKUP(B241,Ind!$B$7:$L$560,9,0)</f>
        <v>#N/A</v>
      </c>
      <c r="K241" s="196" t="e">
        <f>VLOOKUP(B241,Ind!$B$7:$L$560,10,0)</f>
        <v>#N/A</v>
      </c>
      <c r="L241" s="196" t="e">
        <f>VLOOKUP(B241,Ind!$B$7:$L$560,11,0)</f>
        <v>#N/A</v>
      </c>
      <c r="M241" s="196" t="e">
        <f>VLOOKUP(B241,Ind!$B$7:$T$560,12,0)</f>
        <v>#N/A</v>
      </c>
      <c r="N241" s="196" t="e">
        <f>VLOOKUP(B241,Ind!$B$7:$T$560,13,0)</f>
        <v>#N/A</v>
      </c>
      <c r="O241" s="196" t="e">
        <f>VLOOKUP(B241,Ind!$B$7:$T$560,14,0)</f>
        <v>#N/A</v>
      </c>
      <c r="P241" s="196" t="e">
        <f>VLOOKUP(B241,Ind!$B$7:$T$560,15,0)</f>
        <v>#N/A</v>
      </c>
      <c r="Q241" s="196" t="e">
        <f>VLOOKUP(B241,Ind!$B$7:$T$560,16,0)</f>
        <v>#N/A</v>
      </c>
      <c r="R241" s="196" t="e">
        <f>VLOOKUP(B241,Ind!$B$7:$T$560,17,0)</f>
        <v>#N/A</v>
      </c>
    </row>
    <row r="242" spans="1:18" ht="12.75" customHeight="1">
      <c r="A242" s="57">
        <v>194</v>
      </c>
      <c r="B242" s="324"/>
      <c r="C242" s="195" t="e">
        <f>VLOOKUP(B242,Ind!$B$7:$L$560,2,0)</f>
        <v>#N/A</v>
      </c>
      <c r="D242" s="350" t="e">
        <f>VLOOKUP(B242,Ind!$B$7:$L$560,3,0)</f>
        <v>#N/A</v>
      </c>
      <c r="E242" s="195" t="e">
        <f>VLOOKUP(B242,Ind!$B$7:$L$560,4,0)</f>
        <v>#N/A</v>
      </c>
      <c r="F242" s="195" t="e">
        <f>VLOOKUP(B242,Ind!$B$7:$L$560,5,0)</f>
        <v>#N/A</v>
      </c>
      <c r="G242" s="195" t="e">
        <f>VLOOKUP(B242,Ind!$B$7:$L$560,6,0)</f>
        <v>#N/A</v>
      </c>
      <c r="H242" s="195" t="e">
        <f>VLOOKUP(B242,Ind!$B$7:$L$560,7,0)</f>
        <v>#N/A</v>
      </c>
      <c r="I242" s="195" t="e">
        <f>VLOOKUP(B242,Ind!$B$7:$L$560,8,0)</f>
        <v>#N/A</v>
      </c>
      <c r="J242" s="196" t="e">
        <f>VLOOKUP(B242,Ind!$B$7:$L$560,9,0)</f>
        <v>#N/A</v>
      </c>
      <c r="K242" s="196" t="e">
        <f>VLOOKUP(B242,Ind!$B$7:$L$560,10,0)</f>
        <v>#N/A</v>
      </c>
      <c r="L242" s="196" t="e">
        <f>VLOOKUP(B242,Ind!$B$7:$L$560,11,0)</f>
        <v>#N/A</v>
      </c>
      <c r="M242" s="196" t="e">
        <f>VLOOKUP(B242,Ind!$B$7:$T$560,12,0)</f>
        <v>#N/A</v>
      </c>
      <c r="N242" s="196" t="e">
        <f>VLOOKUP(B242,Ind!$B$7:$T$560,13,0)</f>
        <v>#N/A</v>
      </c>
      <c r="O242" s="196" t="e">
        <f>VLOOKUP(B242,Ind!$B$7:$T$560,14,0)</f>
        <v>#N/A</v>
      </c>
      <c r="P242" s="196" t="e">
        <f>VLOOKUP(B242,Ind!$B$7:$T$560,15,0)</f>
        <v>#N/A</v>
      </c>
      <c r="Q242" s="196" t="e">
        <f>VLOOKUP(B242,Ind!$B$7:$T$560,16,0)</f>
        <v>#N/A</v>
      </c>
      <c r="R242" s="196" t="e">
        <f>VLOOKUP(B242,Ind!$B$7:$T$560,17,0)</f>
        <v>#N/A</v>
      </c>
    </row>
    <row r="243" spans="1:18" ht="12.75" customHeight="1">
      <c r="A243" s="57">
        <v>195</v>
      </c>
      <c r="B243" s="324"/>
      <c r="C243" s="195" t="e">
        <f>VLOOKUP(B243,Ind!$B$7:$L$560,2,0)</f>
        <v>#N/A</v>
      </c>
      <c r="D243" s="350" t="e">
        <f>VLOOKUP(B243,Ind!$B$7:$L$560,3,0)</f>
        <v>#N/A</v>
      </c>
      <c r="E243" s="195" t="e">
        <f>VLOOKUP(B243,Ind!$B$7:$L$560,4,0)</f>
        <v>#N/A</v>
      </c>
      <c r="F243" s="195" t="e">
        <f>VLOOKUP(B243,Ind!$B$7:$L$560,5,0)</f>
        <v>#N/A</v>
      </c>
      <c r="G243" s="195" t="e">
        <f>VLOOKUP(B243,Ind!$B$7:$L$560,6,0)</f>
        <v>#N/A</v>
      </c>
      <c r="H243" s="195" t="e">
        <f>VLOOKUP(B243,Ind!$B$7:$L$560,7,0)</f>
        <v>#N/A</v>
      </c>
      <c r="I243" s="195" t="e">
        <f>VLOOKUP(B243,Ind!$B$7:$L$560,8,0)</f>
        <v>#N/A</v>
      </c>
      <c r="J243" s="196" t="e">
        <f>VLOOKUP(B243,Ind!$B$7:$L$560,9,0)</f>
        <v>#N/A</v>
      </c>
      <c r="K243" s="196" t="e">
        <f>VLOOKUP(B243,Ind!$B$7:$L$560,10,0)</f>
        <v>#N/A</v>
      </c>
      <c r="L243" s="196" t="e">
        <f>VLOOKUP(B243,Ind!$B$7:$L$560,11,0)</f>
        <v>#N/A</v>
      </c>
      <c r="M243" s="196" t="e">
        <f>VLOOKUP(B243,Ind!$B$7:$T$560,12,0)</f>
        <v>#N/A</v>
      </c>
      <c r="N243" s="196" t="e">
        <f>VLOOKUP(B243,Ind!$B$7:$T$560,13,0)</f>
        <v>#N/A</v>
      </c>
      <c r="O243" s="196" t="e">
        <f>VLOOKUP(B243,Ind!$B$7:$T$560,14,0)</f>
        <v>#N/A</v>
      </c>
      <c r="P243" s="196" t="e">
        <f>VLOOKUP(B243,Ind!$B$7:$T$560,15,0)</f>
        <v>#N/A</v>
      </c>
      <c r="Q243" s="196" t="e">
        <f>VLOOKUP(B243,Ind!$B$7:$T$560,16,0)</f>
        <v>#N/A</v>
      </c>
      <c r="R243" s="196" t="e">
        <f>VLOOKUP(B243,Ind!$B$7:$T$560,17,0)</f>
        <v>#N/A</v>
      </c>
    </row>
    <row r="244" spans="1:18" ht="12.75" customHeight="1">
      <c r="A244" s="57">
        <v>196</v>
      </c>
      <c r="B244" s="324"/>
      <c r="C244" s="195" t="e">
        <f>VLOOKUP(B244,Ind!$B$7:$L$560,2,0)</f>
        <v>#N/A</v>
      </c>
      <c r="D244" s="350" t="e">
        <f>VLOOKUP(B244,Ind!$B$7:$L$560,3,0)</f>
        <v>#N/A</v>
      </c>
      <c r="E244" s="195" t="e">
        <f>VLOOKUP(B244,Ind!$B$7:$L$560,4,0)</f>
        <v>#N/A</v>
      </c>
      <c r="F244" s="195" t="e">
        <f>VLOOKUP(B244,Ind!$B$7:$L$560,5,0)</f>
        <v>#N/A</v>
      </c>
      <c r="G244" s="195" t="e">
        <f>VLOOKUP(B244,Ind!$B$7:$L$560,6,0)</f>
        <v>#N/A</v>
      </c>
      <c r="H244" s="195" t="e">
        <f>VLOOKUP(B244,Ind!$B$7:$L$560,7,0)</f>
        <v>#N/A</v>
      </c>
      <c r="I244" s="195" t="e">
        <f>VLOOKUP(B244,Ind!$B$7:$L$560,8,0)</f>
        <v>#N/A</v>
      </c>
      <c r="J244" s="196" t="e">
        <f>VLOOKUP(B244,Ind!$B$7:$L$560,9,0)</f>
        <v>#N/A</v>
      </c>
      <c r="K244" s="196" t="e">
        <f>VLOOKUP(B244,Ind!$B$7:$L$560,10,0)</f>
        <v>#N/A</v>
      </c>
      <c r="L244" s="196" t="e">
        <f>VLOOKUP(B244,Ind!$B$7:$L$560,11,0)</f>
        <v>#N/A</v>
      </c>
      <c r="M244" s="196" t="e">
        <f>VLOOKUP(B244,Ind!$B$7:$T$560,12,0)</f>
        <v>#N/A</v>
      </c>
      <c r="N244" s="196" t="e">
        <f>VLOOKUP(B244,Ind!$B$7:$T$560,13,0)</f>
        <v>#N/A</v>
      </c>
      <c r="O244" s="196" t="e">
        <f>VLOOKUP(B244,Ind!$B$7:$T$560,14,0)</f>
        <v>#N/A</v>
      </c>
      <c r="P244" s="196" t="e">
        <f>VLOOKUP(B244,Ind!$B$7:$T$560,15,0)</f>
        <v>#N/A</v>
      </c>
      <c r="Q244" s="196" t="e">
        <f>VLOOKUP(B244,Ind!$B$7:$T$560,16,0)</f>
        <v>#N/A</v>
      </c>
      <c r="R244" s="196" t="e">
        <f>VLOOKUP(B244,Ind!$B$7:$T$560,17,0)</f>
        <v>#N/A</v>
      </c>
    </row>
    <row r="245" spans="1:18" ht="12.75" customHeight="1">
      <c r="A245" s="57">
        <v>197</v>
      </c>
      <c r="B245" s="324"/>
      <c r="C245" s="195" t="e">
        <f>VLOOKUP(B245,Ind!$B$7:$L$560,2,0)</f>
        <v>#N/A</v>
      </c>
      <c r="D245" s="350" t="e">
        <f>VLOOKUP(B245,Ind!$B$7:$L$560,3,0)</f>
        <v>#N/A</v>
      </c>
      <c r="E245" s="195" t="e">
        <f>VLOOKUP(B245,Ind!$B$7:$L$560,4,0)</f>
        <v>#N/A</v>
      </c>
      <c r="F245" s="195" t="e">
        <f>VLOOKUP(B245,Ind!$B$7:$L$560,5,0)</f>
        <v>#N/A</v>
      </c>
      <c r="G245" s="195" t="e">
        <f>VLOOKUP(B245,Ind!$B$7:$L$560,6,0)</f>
        <v>#N/A</v>
      </c>
      <c r="H245" s="195" t="e">
        <f>VLOOKUP(B245,Ind!$B$7:$L$560,7,0)</f>
        <v>#N/A</v>
      </c>
      <c r="I245" s="195" t="e">
        <f>VLOOKUP(B245,Ind!$B$7:$L$560,8,0)</f>
        <v>#N/A</v>
      </c>
      <c r="J245" s="196" t="e">
        <f>VLOOKUP(B245,Ind!$B$7:$L$560,9,0)</f>
        <v>#N/A</v>
      </c>
      <c r="K245" s="196" t="e">
        <f>VLOOKUP(B245,Ind!$B$7:$L$560,10,0)</f>
        <v>#N/A</v>
      </c>
      <c r="L245" s="196" t="e">
        <f>VLOOKUP(B245,Ind!$B$7:$L$560,11,0)</f>
        <v>#N/A</v>
      </c>
      <c r="M245" s="196" t="e">
        <f>VLOOKUP(B245,Ind!$B$7:$T$560,12,0)</f>
        <v>#N/A</v>
      </c>
      <c r="N245" s="196" t="e">
        <f>VLOOKUP(B245,Ind!$B$7:$T$560,13,0)</f>
        <v>#N/A</v>
      </c>
      <c r="O245" s="196" t="e">
        <f>VLOOKUP(B245,Ind!$B$7:$T$560,14,0)</f>
        <v>#N/A</v>
      </c>
      <c r="P245" s="196" t="e">
        <f>VLOOKUP(B245,Ind!$B$7:$T$560,15,0)</f>
        <v>#N/A</v>
      </c>
      <c r="Q245" s="196" t="e">
        <f>VLOOKUP(B245,Ind!$B$7:$T$560,16,0)</f>
        <v>#N/A</v>
      </c>
      <c r="R245" s="196" t="e">
        <f>VLOOKUP(B245,Ind!$B$7:$T$560,17,0)</f>
        <v>#N/A</v>
      </c>
    </row>
    <row r="246" spans="1:18" ht="12.75" customHeight="1">
      <c r="A246" s="57">
        <v>198</v>
      </c>
      <c r="B246" s="324"/>
      <c r="C246" s="195" t="e">
        <f>VLOOKUP(B246,Ind!$B$7:$L$560,2,0)</f>
        <v>#N/A</v>
      </c>
      <c r="D246" s="350" t="e">
        <f>VLOOKUP(B246,Ind!$B$7:$L$560,3,0)</f>
        <v>#N/A</v>
      </c>
      <c r="E246" s="195" t="e">
        <f>VLOOKUP(B246,Ind!$B$7:$L$560,4,0)</f>
        <v>#N/A</v>
      </c>
      <c r="F246" s="195" t="e">
        <f>VLOOKUP(B246,Ind!$B$7:$L$560,5,0)</f>
        <v>#N/A</v>
      </c>
      <c r="G246" s="195" t="e">
        <f>VLOOKUP(B246,Ind!$B$7:$L$560,6,0)</f>
        <v>#N/A</v>
      </c>
      <c r="H246" s="195" t="e">
        <f>VLOOKUP(B246,Ind!$B$7:$L$560,7,0)</f>
        <v>#N/A</v>
      </c>
      <c r="I246" s="195" t="e">
        <f>VLOOKUP(B246,Ind!$B$7:$L$560,8,0)</f>
        <v>#N/A</v>
      </c>
      <c r="J246" s="196" t="e">
        <f>VLOOKUP(B246,Ind!$B$7:$L$560,9,0)</f>
        <v>#N/A</v>
      </c>
      <c r="K246" s="196" t="e">
        <f>VLOOKUP(B246,Ind!$B$7:$L$560,10,0)</f>
        <v>#N/A</v>
      </c>
      <c r="L246" s="196" t="e">
        <f>VLOOKUP(B246,Ind!$B$7:$L$560,11,0)</f>
        <v>#N/A</v>
      </c>
      <c r="M246" s="196" t="e">
        <f>VLOOKUP(B246,Ind!$B$7:$T$560,12,0)</f>
        <v>#N/A</v>
      </c>
      <c r="N246" s="196" t="e">
        <f>VLOOKUP(B246,Ind!$B$7:$T$560,13,0)</f>
        <v>#N/A</v>
      </c>
      <c r="O246" s="196" t="e">
        <f>VLOOKUP(B246,Ind!$B$7:$T$560,14,0)</f>
        <v>#N/A</v>
      </c>
      <c r="P246" s="196" t="e">
        <f>VLOOKUP(B246,Ind!$B$7:$T$560,15,0)</f>
        <v>#N/A</v>
      </c>
      <c r="Q246" s="196" t="e">
        <f>VLOOKUP(B246,Ind!$B$7:$T$560,16,0)</f>
        <v>#N/A</v>
      </c>
      <c r="R246" s="196" t="e">
        <f>VLOOKUP(B246,Ind!$B$7:$T$560,17,0)</f>
        <v>#N/A</v>
      </c>
    </row>
    <row r="247" spans="1:18" ht="12.75" customHeight="1">
      <c r="A247" s="57">
        <v>199</v>
      </c>
      <c r="B247" s="324"/>
      <c r="C247" s="195" t="e">
        <f>VLOOKUP(B247,Ind!$B$7:$L$560,2,0)</f>
        <v>#N/A</v>
      </c>
      <c r="D247" s="350" t="e">
        <f>VLOOKUP(B247,Ind!$B$7:$L$560,3,0)</f>
        <v>#N/A</v>
      </c>
      <c r="E247" s="195" t="e">
        <f>VLOOKUP(B247,Ind!$B$7:$L$560,4,0)</f>
        <v>#N/A</v>
      </c>
      <c r="F247" s="195" t="e">
        <f>VLOOKUP(B247,Ind!$B$7:$L$560,5,0)</f>
        <v>#N/A</v>
      </c>
      <c r="G247" s="195" t="e">
        <f>VLOOKUP(B247,Ind!$B$7:$L$560,6,0)</f>
        <v>#N/A</v>
      </c>
      <c r="H247" s="195" t="e">
        <f>VLOOKUP(B247,Ind!$B$7:$L$560,7,0)</f>
        <v>#N/A</v>
      </c>
      <c r="I247" s="195" t="e">
        <f>VLOOKUP(B247,Ind!$B$7:$L$560,8,0)</f>
        <v>#N/A</v>
      </c>
      <c r="J247" s="196" t="e">
        <f>VLOOKUP(B247,Ind!$B$7:$L$560,9,0)</f>
        <v>#N/A</v>
      </c>
      <c r="K247" s="196" t="e">
        <f>VLOOKUP(B247,Ind!$B$7:$L$560,10,0)</f>
        <v>#N/A</v>
      </c>
      <c r="L247" s="196" t="e">
        <f>VLOOKUP(B247,Ind!$B$7:$L$560,11,0)</f>
        <v>#N/A</v>
      </c>
      <c r="M247" s="196" t="e">
        <f>VLOOKUP(B247,Ind!$B$7:$T$560,12,0)</f>
        <v>#N/A</v>
      </c>
      <c r="N247" s="196" t="e">
        <f>VLOOKUP(B247,Ind!$B$7:$T$560,13,0)</f>
        <v>#N/A</v>
      </c>
      <c r="O247" s="196" t="e">
        <f>VLOOKUP(B247,Ind!$B$7:$T$560,14,0)</f>
        <v>#N/A</v>
      </c>
      <c r="P247" s="196" t="e">
        <f>VLOOKUP(B247,Ind!$B$7:$T$560,15,0)</f>
        <v>#N/A</v>
      </c>
      <c r="Q247" s="196" t="e">
        <f>VLOOKUP(B247,Ind!$B$7:$T$560,16,0)</f>
        <v>#N/A</v>
      </c>
      <c r="R247" s="196" t="e">
        <f>VLOOKUP(B247,Ind!$B$7:$T$560,17,0)</f>
        <v>#N/A</v>
      </c>
    </row>
    <row r="248" spans="1:18" ht="12.75" customHeight="1">
      <c r="A248" s="57">
        <v>200</v>
      </c>
      <c r="B248" s="324"/>
      <c r="C248" s="195" t="e">
        <f>VLOOKUP(B248,Ind!$B$7:$L$560,2,0)</f>
        <v>#N/A</v>
      </c>
      <c r="D248" s="350" t="e">
        <f>VLOOKUP(B248,Ind!$B$7:$L$560,3,0)</f>
        <v>#N/A</v>
      </c>
      <c r="E248" s="195" t="e">
        <f>VLOOKUP(B248,Ind!$B$7:$L$560,4,0)</f>
        <v>#N/A</v>
      </c>
      <c r="F248" s="195" t="e">
        <f>VLOOKUP(B248,Ind!$B$7:$L$560,5,0)</f>
        <v>#N/A</v>
      </c>
      <c r="G248" s="195" t="e">
        <f>VLOOKUP(B248,Ind!$B$7:$L$560,6,0)</f>
        <v>#N/A</v>
      </c>
      <c r="H248" s="195" t="e">
        <f>VLOOKUP(B248,Ind!$B$7:$L$560,7,0)</f>
        <v>#N/A</v>
      </c>
      <c r="I248" s="195" t="e">
        <f>VLOOKUP(B248,Ind!$B$7:$L$560,8,0)</f>
        <v>#N/A</v>
      </c>
      <c r="J248" s="196" t="e">
        <f>VLOOKUP(B248,Ind!$B$7:$L$560,9,0)</f>
        <v>#N/A</v>
      </c>
      <c r="K248" s="196" t="e">
        <f>VLOOKUP(B248,Ind!$B$7:$L$560,10,0)</f>
        <v>#N/A</v>
      </c>
      <c r="L248" s="196" t="e">
        <f>VLOOKUP(B248,Ind!$B$7:$L$560,11,0)</f>
        <v>#N/A</v>
      </c>
      <c r="M248" s="196" t="e">
        <f>VLOOKUP(B248,Ind!$B$7:$T$560,12,0)</f>
        <v>#N/A</v>
      </c>
      <c r="N248" s="196" t="e">
        <f>VLOOKUP(B248,Ind!$B$7:$T$560,13,0)</f>
        <v>#N/A</v>
      </c>
      <c r="O248" s="196" t="e">
        <f>VLOOKUP(B248,Ind!$B$7:$T$560,14,0)</f>
        <v>#N/A</v>
      </c>
      <c r="P248" s="196" t="e">
        <f>VLOOKUP(B248,Ind!$B$7:$T$560,15,0)</f>
        <v>#N/A</v>
      </c>
      <c r="Q248" s="196" t="e">
        <f>VLOOKUP(B248,Ind!$B$7:$T$560,16,0)</f>
        <v>#N/A</v>
      </c>
      <c r="R248" s="196" t="e">
        <f>VLOOKUP(B248,Ind!$B$7:$T$560,17,0)</f>
        <v>#N/A</v>
      </c>
    </row>
    <row r="249" spans="1:18" ht="12.75" customHeight="1">
      <c r="A249" s="57">
        <v>201</v>
      </c>
      <c r="B249" s="324"/>
      <c r="C249" s="195" t="e">
        <f>VLOOKUP(B249,Ind!$B$7:$L$560,2,0)</f>
        <v>#N/A</v>
      </c>
      <c r="D249" s="350" t="e">
        <f>VLOOKUP(B249,Ind!$B$7:$L$560,3,0)</f>
        <v>#N/A</v>
      </c>
      <c r="E249" s="195" t="e">
        <f>VLOOKUP(B249,Ind!$B$7:$L$560,4,0)</f>
        <v>#N/A</v>
      </c>
      <c r="F249" s="195" t="e">
        <f>VLOOKUP(B249,Ind!$B$7:$L$560,5,0)</f>
        <v>#N/A</v>
      </c>
      <c r="G249" s="195" t="e">
        <f>VLOOKUP(B249,Ind!$B$7:$L$560,6,0)</f>
        <v>#N/A</v>
      </c>
      <c r="H249" s="195" t="e">
        <f>VLOOKUP(B249,Ind!$B$7:$L$560,7,0)</f>
        <v>#N/A</v>
      </c>
      <c r="I249" s="195" t="e">
        <f>VLOOKUP(B249,Ind!$B$7:$L$560,8,0)</f>
        <v>#N/A</v>
      </c>
      <c r="J249" s="196" t="e">
        <f>VLOOKUP(B249,Ind!$B$7:$L$560,9,0)</f>
        <v>#N/A</v>
      </c>
      <c r="K249" s="196" t="e">
        <f>VLOOKUP(B249,Ind!$B$7:$L$560,10,0)</f>
        <v>#N/A</v>
      </c>
      <c r="L249" s="196" t="e">
        <f>VLOOKUP(B249,Ind!$B$7:$L$560,11,0)</f>
        <v>#N/A</v>
      </c>
      <c r="M249" s="196" t="e">
        <f>VLOOKUP(B249,Ind!$B$7:$T$560,12,0)</f>
        <v>#N/A</v>
      </c>
      <c r="N249" s="196" t="e">
        <f>VLOOKUP(B249,Ind!$B$7:$T$560,13,0)</f>
        <v>#N/A</v>
      </c>
      <c r="O249" s="196" t="e">
        <f>VLOOKUP(B249,Ind!$B$7:$T$560,14,0)</f>
        <v>#N/A</v>
      </c>
      <c r="P249" s="196" t="e">
        <f>VLOOKUP(B249,Ind!$B$7:$T$560,15,0)</f>
        <v>#N/A</v>
      </c>
      <c r="Q249" s="196" t="e">
        <f>VLOOKUP(B249,Ind!$B$7:$T$560,16,0)</f>
        <v>#N/A</v>
      </c>
      <c r="R249" s="196" t="e">
        <f>VLOOKUP(B249,Ind!$B$7:$T$560,17,0)</f>
        <v>#N/A</v>
      </c>
    </row>
    <row r="250" spans="1:18" ht="12.75" customHeight="1">
      <c r="A250" s="57">
        <v>202</v>
      </c>
      <c r="B250" s="324"/>
      <c r="C250" s="195" t="e">
        <f>VLOOKUP(B250,Ind!$B$7:$L$560,2,0)</f>
        <v>#N/A</v>
      </c>
      <c r="D250" s="350" t="e">
        <f>VLOOKUP(B250,Ind!$B$7:$L$560,3,0)</f>
        <v>#N/A</v>
      </c>
      <c r="E250" s="195" t="e">
        <f>VLOOKUP(B250,Ind!$B$7:$L$560,4,0)</f>
        <v>#N/A</v>
      </c>
      <c r="F250" s="195" t="e">
        <f>VLOOKUP(B250,Ind!$B$7:$L$560,5,0)</f>
        <v>#N/A</v>
      </c>
      <c r="G250" s="195" t="e">
        <f>VLOOKUP(B250,Ind!$B$7:$L$560,6,0)</f>
        <v>#N/A</v>
      </c>
      <c r="H250" s="195" t="e">
        <f>VLOOKUP(B250,Ind!$B$7:$L$560,7,0)</f>
        <v>#N/A</v>
      </c>
      <c r="I250" s="195" t="e">
        <f>VLOOKUP(B250,Ind!$B$7:$L$560,8,0)</f>
        <v>#N/A</v>
      </c>
      <c r="J250" s="196" t="e">
        <f>VLOOKUP(B250,Ind!$B$7:$L$560,9,0)</f>
        <v>#N/A</v>
      </c>
      <c r="K250" s="196" t="e">
        <f>VLOOKUP(B250,Ind!$B$7:$L$560,10,0)</f>
        <v>#N/A</v>
      </c>
      <c r="L250" s="196" t="e">
        <f>VLOOKUP(B250,Ind!$B$7:$L$560,11,0)</f>
        <v>#N/A</v>
      </c>
      <c r="M250" s="196" t="e">
        <f>VLOOKUP(B250,Ind!$B$7:$T$560,12,0)</f>
        <v>#N/A</v>
      </c>
      <c r="N250" s="196" t="e">
        <f>VLOOKUP(B250,Ind!$B$7:$T$560,13,0)</f>
        <v>#N/A</v>
      </c>
      <c r="O250" s="196" t="e">
        <f>VLOOKUP(B250,Ind!$B$7:$T$560,14,0)</f>
        <v>#N/A</v>
      </c>
      <c r="P250" s="196" t="e">
        <f>VLOOKUP(B250,Ind!$B$7:$T$560,15,0)</f>
        <v>#N/A</v>
      </c>
      <c r="Q250" s="196" t="e">
        <f>VLOOKUP(B250,Ind!$B$7:$T$560,16,0)</f>
        <v>#N/A</v>
      </c>
      <c r="R250" s="196" t="e">
        <f>VLOOKUP(B250,Ind!$B$7:$T$560,17,0)</f>
        <v>#N/A</v>
      </c>
    </row>
    <row r="251" spans="1:18" ht="12.75" customHeight="1">
      <c r="A251" s="57">
        <v>203</v>
      </c>
      <c r="B251" s="324"/>
      <c r="C251" s="195" t="e">
        <f>VLOOKUP(B251,Ind!$B$7:$L$560,2,0)</f>
        <v>#N/A</v>
      </c>
      <c r="D251" s="350" t="e">
        <f>VLOOKUP(B251,Ind!$B$7:$L$560,3,0)</f>
        <v>#N/A</v>
      </c>
      <c r="E251" s="195" t="e">
        <f>VLOOKUP(B251,Ind!$B$7:$L$560,4,0)</f>
        <v>#N/A</v>
      </c>
      <c r="F251" s="195" t="e">
        <f>VLOOKUP(B251,Ind!$B$7:$L$560,5,0)</f>
        <v>#N/A</v>
      </c>
      <c r="G251" s="195" t="e">
        <f>VLOOKUP(B251,Ind!$B$7:$L$560,6,0)</f>
        <v>#N/A</v>
      </c>
      <c r="H251" s="195" t="e">
        <f>VLOOKUP(B251,Ind!$B$7:$L$560,7,0)</f>
        <v>#N/A</v>
      </c>
      <c r="I251" s="195" t="e">
        <f>VLOOKUP(B251,Ind!$B$7:$L$560,8,0)</f>
        <v>#N/A</v>
      </c>
      <c r="J251" s="196" t="e">
        <f>VLOOKUP(B251,Ind!$B$7:$L$560,9,0)</f>
        <v>#N/A</v>
      </c>
      <c r="K251" s="196" t="e">
        <f>VLOOKUP(B251,Ind!$B$7:$L$560,10,0)</f>
        <v>#N/A</v>
      </c>
      <c r="L251" s="196" t="e">
        <f>VLOOKUP(B251,Ind!$B$7:$L$560,11,0)</f>
        <v>#N/A</v>
      </c>
      <c r="M251" s="196" t="e">
        <f>VLOOKUP(B251,Ind!$B$7:$T$560,12,0)</f>
        <v>#N/A</v>
      </c>
      <c r="N251" s="196" t="e">
        <f>VLOOKUP(B251,Ind!$B$7:$T$560,13,0)</f>
        <v>#N/A</v>
      </c>
      <c r="O251" s="196" t="e">
        <f>VLOOKUP(B251,Ind!$B$7:$T$560,14,0)</f>
        <v>#N/A</v>
      </c>
      <c r="P251" s="196" t="e">
        <f>VLOOKUP(B251,Ind!$B$7:$T$560,15,0)</f>
        <v>#N/A</v>
      </c>
      <c r="Q251" s="196" t="e">
        <f>VLOOKUP(B251,Ind!$B$7:$T$560,16,0)</f>
        <v>#N/A</v>
      </c>
      <c r="R251" s="196" t="e">
        <f>VLOOKUP(B251,Ind!$B$7:$T$560,17,0)</f>
        <v>#N/A</v>
      </c>
    </row>
    <row r="252" spans="1:18" ht="12.75" customHeight="1">
      <c r="A252" s="57">
        <v>204</v>
      </c>
      <c r="B252" s="324"/>
      <c r="C252" s="195" t="e">
        <f>VLOOKUP(B252,Ind!$B$7:$L$560,2,0)</f>
        <v>#N/A</v>
      </c>
      <c r="D252" s="350" t="e">
        <f>VLOOKUP(B252,Ind!$B$7:$L$560,3,0)</f>
        <v>#N/A</v>
      </c>
      <c r="E252" s="195" t="e">
        <f>VLOOKUP(B252,Ind!$B$7:$L$560,4,0)</f>
        <v>#N/A</v>
      </c>
      <c r="F252" s="195" t="e">
        <f>VLOOKUP(B252,Ind!$B$7:$L$560,5,0)</f>
        <v>#N/A</v>
      </c>
      <c r="G252" s="195" t="e">
        <f>VLOOKUP(B252,Ind!$B$7:$L$560,6,0)</f>
        <v>#N/A</v>
      </c>
      <c r="H252" s="195" t="e">
        <f>VLOOKUP(B252,Ind!$B$7:$L$560,7,0)</f>
        <v>#N/A</v>
      </c>
      <c r="I252" s="195" t="e">
        <f>VLOOKUP(B252,Ind!$B$7:$L$560,8,0)</f>
        <v>#N/A</v>
      </c>
      <c r="J252" s="196" t="e">
        <f>VLOOKUP(B252,Ind!$B$7:$L$560,9,0)</f>
        <v>#N/A</v>
      </c>
      <c r="K252" s="196" t="e">
        <f>VLOOKUP(B252,Ind!$B$7:$L$560,10,0)</f>
        <v>#N/A</v>
      </c>
      <c r="L252" s="196" t="e">
        <f>VLOOKUP(B252,Ind!$B$7:$L$560,11,0)</f>
        <v>#N/A</v>
      </c>
      <c r="M252" s="196" t="e">
        <f>VLOOKUP(B252,Ind!$B$7:$T$560,12,0)</f>
        <v>#N/A</v>
      </c>
      <c r="N252" s="196" t="e">
        <f>VLOOKUP(B252,Ind!$B$7:$T$560,13,0)</f>
        <v>#N/A</v>
      </c>
      <c r="O252" s="196" t="e">
        <f>VLOOKUP(B252,Ind!$B$7:$T$560,14,0)</f>
        <v>#N/A</v>
      </c>
      <c r="P252" s="196" t="e">
        <f>VLOOKUP(B252,Ind!$B$7:$T$560,15,0)</f>
        <v>#N/A</v>
      </c>
      <c r="Q252" s="196" t="e">
        <f>VLOOKUP(B252,Ind!$B$7:$T$560,16,0)</f>
        <v>#N/A</v>
      </c>
      <c r="R252" s="196" t="e">
        <f>VLOOKUP(B252,Ind!$B$7:$T$560,17,0)</f>
        <v>#N/A</v>
      </c>
    </row>
    <row r="253" spans="1:18" ht="12.75" customHeight="1">
      <c r="A253" s="57">
        <v>205</v>
      </c>
      <c r="B253" s="324"/>
      <c r="C253" s="195" t="e">
        <f>VLOOKUP(B253,Ind!$B$7:$L$560,2,0)</f>
        <v>#N/A</v>
      </c>
      <c r="D253" s="350" t="e">
        <f>VLOOKUP(B253,Ind!$B$7:$L$560,3,0)</f>
        <v>#N/A</v>
      </c>
      <c r="E253" s="195" t="e">
        <f>VLOOKUP(B253,Ind!$B$7:$L$560,4,0)</f>
        <v>#N/A</v>
      </c>
      <c r="F253" s="195" t="e">
        <f>VLOOKUP(B253,Ind!$B$7:$L$560,5,0)</f>
        <v>#N/A</v>
      </c>
      <c r="G253" s="195" t="e">
        <f>VLOOKUP(B253,Ind!$B$7:$L$560,6,0)</f>
        <v>#N/A</v>
      </c>
      <c r="H253" s="195" t="e">
        <f>VLOOKUP(B253,Ind!$B$7:$L$560,7,0)</f>
        <v>#N/A</v>
      </c>
      <c r="I253" s="195" t="e">
        <f>VLOOKUP(B253,Ind!$B$7:$L$560,8,0)</f>
        <v>#N/A</v>
      </c>
      <c r="J253" s="196" t="e">
        <f>VLOOKUP(B253,Ind!$B$7:$L$560,9,0)</f>
        <v>#N/A</v>
      </c>
      <c r="K253" s="196" t="e">
        <f>VLOOKUP(B253,Ind!$B$7:$L$560,10,0)</f>
        <v>#N/A</v>
      </c>
      <c r="L253" s="196" t="e">
        <f>VLOOKUP(B253,Ind!$B$7:$L$560,11,0)</f>
        <v>#N/A</v>
      </c>
      <c r="M253" s="196" t="e">
        <f>VLOOKUP(B253,Ind!$B$7:$T$560,12,0)</f>
        <v>#N/A</v>
      </c>
      <c r="N253" s="196" t="e">
        <f>VLOOKUP(B253,Ind!$B$7:$T$560,13,0)</f>
        <v>#N/A</v>
      </c>
      <c r="O253" s="196" t="e">
        <f>VLOOKUP(B253,Ind!$B$7:$T$560,14,0)</f>
        <v>#N/A</v>
      </c>
      <c r="P253" s="196" t="e">
        <f>VLOOKUP(B253,Ind!$B$7:$T$560,15,0)</f>
        <v>#N/A</v>
      </c>
      <c r="Q253" s="196" t="e">
        <f>VLOOKUP(B253,Ind!$B$7:$T$560,16,0)</f>
        <v>#N/A</v>
      </c>
      <c r="R253" s="196" t="e">
        <f>VLOOKUP(B253,Ind!$B$7:$T$560,17,0)</f>
        <v>#N/A</v>
      </c>
    </row>
    <row r="254" spans="1:18" ht="12.75" customHeight="1">
      <c r="A254" s="57">
        <v>206</v>
      </c>
      <c r="B254" s="324"/>
      <c r="C254" s="195" t="e">
        <f>VLOOKUP(B254,Ind!$B$7:$L$560,2,0)</f>
        <v>#N/A</v>
      </c>
      <c r="D254" s="350" t="e">
        <f>VLOOKUP(B254,Ind!$B$7:$L$560,3,0)</f>
        <v>#N/A</v>
      </c>
      <c r="E254" s="195" t="e">
        <f>VLOOKUP(B254,Ind!$B$7:$L$560,4,0)</f>
        <v>#N/A</v>
      </c>
      <c r="F254" s="195" t="e">
        <f>VLOOKUP(B254,Ind!$B$7:$L$560,5,0)</f>
        <v>#N/A</v>
      </c>
      <c r="G254" s="195" t="e">
        <f>VLOOKUP(B254,Ind!$B$7:$L$560,6,0)</f>
        <v>#N/A</v>
      </c>
      <c r="H254" s="195" t="e">
        <f>VLOOKUP(B254,Ind!$B$7:$L$560,7,0)</f>
        <v>#N/A</v>
      </c>
      <c r="I254" s="195" t="e">
        <f>VLOOKUP(B254,Ind!$B$7:$L$560,8,0)</f>
        <v>#N/A</v>
      </c>
      <c r="J254" s="196" t="e">
        <f>VLOOKUP(B254,Ind!$B$7:$L$560,9,0)</f>
        <v>#N/A</v>
      </c>
      <c r="K254" s="196" t="e">
        <f>VLOOKUP(B254,Ind!$B$7:$L$560,10,0)</f>
        <v>#N/A</v>
      </c>
      <c r="L254" s="196" t="e">
        <f>VLOOKUP(B254,Ind!$B$7:$L$560,11,0)</f>
        <v>#N/A</v>
      </c>
      <c r="M254" s="196" t="e">
        <f>VLOOKUP(B254,Ind!$B$7:$T$560,12,0)</f>
        <v>#N/A</v>
      </c>
      <c r="N254" s="196" t="e">
        <f>VLOOKUP(B254,Ind!$B$7:$T$560,13,0)</f>
        <v>#N/A</v>
      </c>
      <c r="O254" s="196" t="e">
        <f>VLOOKUP(B254,Ind!$B$7:$T$560,14,0)</f>
        <v>#N/A</v>
      </c>
      <c r="P254" s="196" t="e">
        <f>VLOOKUP(B254,Ind!$B$7:$T$560,15,0)</f>
        <v>#N/A</v>
      </c>
      <c r="Q254" s="196" t="e">
        <f>VLOOKUP(B254,Ind!$B$7:$T$560,16,0)</f>
        <v>#N/A</v>
      </c>
      <c r="R254" s="196" t="e">
        <f>VLOOKUP(B254,Ind!$B$7:$T$560,17,0)</f>
        <v>#N/A</v>
      </c>
    </row>
    <row r="255" spans="1:18" ht="12.75" customHeight="1">
      <c r="A255" s="57">
        <v>207</v>
      </c>
      <c r="B255" s="324"/>
      <c r="C255" s="195" t="e">
        <f>VLOOKUP(B255,Ind!$B$7:$L$560,2,0)</f>
        <v>#N/A</v>
      </c>
      <c r="D255" s="350" t="e">
        <f>VLOOKUP(B255,Ind!$B$7:$L$560,3,0)</f>
        <v>#N/A</v>
      </c>
      <c r="E255" s="195" t="e">
        <f>VLOOKUP(B255,Ind!$B$7:$L$560,4,0)</f>
        <v>#N/A</v>
      </c>
      <c r="F255" s="195" t="e">
        <f>VLOOKUP(B255,Ind!$B$7:$L$560,5,0)</f>
        <v>#N/A</v>
      </c>
      <c r="G255" s="195" t="e">
        <f>VLOOKUP(B255,Ind!$B$7:$L$560,6,0)</f>
        <v>#N/A</v>
      </c>
      <c r="H255" s="195" t="e">
        <f>VLOOKUP(B255,Ind!$B$7:$L$560,7,0)</f>
        <v>#N/A</v>
      </c>
      <c r="I255" s="195" t="e">
        <f>VLOOKUP(B255,Ind!$B$7:$L$560,8,0)</f>
        <v>#N/A</v>
      </c>
      <c r="J255" s="196" t="e">
        <f>VLOOKUP(B255,Ind!$B$7:$L$560,9,0)</f>
        <v>#N/A</v>
      </c>
      <c r="K255" s="196" t="e">
        <f>VLOOKUP(B255,Ind!$B$7:$L$560,10,0)</f>
        <v>#N/A</v>
      </c>
      <c r="L255" s="196" t="e">
        <f>VLOOKUP(B255,Ind!$B$7:$L$560,11,0)</f>
        <v>#N/A</v>
      </c>
      <c r="M255" s="196" t="e">
        <f>VLOOKUP(B255,Ind!$B$7:$T$560,12,0)</f>
        <v>#N/A</v>
      </c>
      <c r="N255" s="196" t="e">
        <f>VLOOKUP(B255,Ind!$B$7:$T$560,13,0)</f>
        <v>#N/A</v>
      </c>
      <c r="O255" s="196" t="e">
        <f>VLOOKUP(B255,Ind!$B$7:$T$560,14,0)</f>
        <v>#N/A</v>
      </c>
      <c r="P255" s="196" t="e">
        <f>VLOOKUP(B255,Ind!$B$7:$T$560,15,0)</f>
        <v>#N/A</v>
      </c>
      <c r="Q255" s="196" t="e">
        <f>VLOOKUP(B255,Ind!$B$7:$T$560,16,0)</f>
        <v>#N/A</v>
      </c>
      <c r="R255" s="196" t="e">
        <f>VLOOKUP(B255,Ind!$B$7:$T$560,17,0)</f>
        <v>#N/A</v>
      </c>
    </row>
    <row r="256" spans="1:18" ht="12.75" customHeight="1">
      <c r="A256" s="57">
        <v>208</v>
      </c>
      <c r="B256" s="324"/>
      <c r="C256" s="195" t="e">
        <f>VLOOKUP(B256,Ind!$B$7:$L$560,2,0)</f>
        <v>#N/A</v>
      </c>
      <c r="D256" s="350" t="e">
        <f>VLOOKUP(B256,Ind!$B$7:$L$560,3,0)</f>
        <v>#N/A</v>
      </c>
      <c r="E256" s="195" t="e">
        <f>VLOOKUP(B256,Ind!$B$7:$L$560,4,0)</f>
        <v>#N/A</v>
      </c>
      <c r="F256" s="195" t="e">
        <f>VLOOKUP(B256,Ind!$B$7:$L$560,5,0)</f>
        <v>#N/A</v>
      </c>
      <c r="G256" s="195" t="e">
        <f>VLOOKUP(B256,Ind!$B$7:$L$560,6,0)</f>
        <v>#N/A</v>
      </c>
      <c r="H256" s="195" t="e">
        <f>VLOOKUP(B256,Ind!$B$7:$L$560,7,0)</f>
        <v>#N/A</v>
      </c>
      <c r="I256" s="195" t="e">
        <f>VLOOKUP(B256,Ind!$B$7:$L$560,8,0)</f>
        <v>#N/A</v>
      </c>
      <c r="J256" s="196" t="e">
        <f>VLOOKUP(B256,Ind!$B$7:$L$560,9,0)</f>
        <v>#N/A</v>
      </c>
      <c r="K256" s="196" t="e">
        <f>VLOOKUP(B256,Ind!$B$7:$L$560,10,0)</f>
        <v>#N/A</v>
      </c>
      <c r="L256" s="196" t="e">
        <f>VLOOKUP(B256,Ind!$B$7:$L$560,11,0)</f>
        <v>#N/A</v>
      </c>
      <c r="M256" s="196" t="e">
        <f>VLOOKUP(B256,Ind!$B$7:$T$560,12,0)</f>
        <v>#N/A</v>
      </c>
      <c r="N256" s="196" t="e">
        <f>VLOOKUP(B256,Ind!$B$7:$T$560,13,0)</f>
        <v>#N/A</v>
      </c>
      <c r="O256" s="196" t="e">
        <f>VLOOKUP(B256,Ind!$B$7:$T$560,14,0)</f>
        <v>#N/A</v>
      </c>
      <c r="P256" s="196" t="e">
        <f>VLOOKUP(B256,Ind!$B$7:$T$560,15,0)</f>
        <v>#N/A</v>
      </c>
      <c r="Q256" s="196" t="e">
        <f>VLOOKUP(B256,Ind!$B$7:$T$560,16,0)</f>
        <v>#N/A</v>
      </c>
      <c r="R256" s="196" t="e">
        <f>VLOOKUP(B256,Ind!$B$7:$T$560,17,0)</f>
        <v>#N/A</v>
      </c>
    </row>
    <row r="257" spans="1:18" ht="12.75" customHeight="1">
      <c r="A257" s="57">
        <v>209</v>
      </c>
      <c r="B257" s="324"/>
      <c r="C257" s="195" t="e">
        <f>VLOOKUP(B257,Ind!$B$7:$L$560,2,0)</f>
        <v>#N/A</v>
      </c>
      <c r="D257" s="350" t="e">
        <f>VLOOKUP(B257,Ind!$B$7:$L$560,3,0)</f>
        <v>#N/A</v>
      </c>
      <c r="E257" s="195" t="e">
        <f>VLOOKUP(B257,Ind!$B$7:$L$560,4,0)</f>
        <v>#N/A</v>
      </c>
      <c r="F257" s="195" t="e">
        <f>VLOOKUP(B257,Ind!$B$7:$L$560,5,0)</f>
        <v>#N/A</v>
      </c>
      <c r="G257" s="195" t="e">
        <f>VLOOKUP(B257,Ind!$B$7:$L$560,6,0)</f>
        <v>#N/A</v>
      </c>
      <c r="H257" s="195" t="e">
        <f>VLOOKUP(B257,Ind!$B$7:$L$560,7,0)</f>
        <v>#N/A</v>
      </c>
      <c r="I257" s="195" t="e">
        <f>VLOOKUP(B257,Ind!$B$7:$L$560,8,0)</f>
        <v>#N/A</v>
      </c>
      <c r="J257" s="196" t="e">
        <f>VLOOKUP(B257,Ind!$B$7:$L$560,9,0)</f>
        <v>#N/A</v>
      </c>
      <c r="K257" s="196" t="e">
        <f>VLOOKUP(B257,Ind!$B$7:$L$560,10,0)</f>
        <v>#N/A</v>
      </c>
      <c r="L257" s="196" t="e">
        <f>VLOOKUP(B257,Ind!$B$7:$L$560,11,0)</f>
        <v>#N/A</v>
      </c>
      <c r="M257" s="196" t="e">
        <f>VLOOKUP(B257,Ind!$B$7:$T$560,12,0)</f>
        <v>#N/A</v>
      </c>
      <c r="N257" s="196" t="e">
        <f>VLOOKUP(B257,Ind!$B$7:$T$560,13,0)</f>
        <v>#N/A</v>
      </c>
      <c r="O257" s="196" t="e">
        <f>VLOOKUP(B257,Ind!$B$7:$T$560,14,0)</f>
        <v>#N/A</v>
      </c>
      <c r="P257" s="196" t="e">
        <f>VLOOKUP(B257,Ind!$B$7:$T$560,15,0)</f>
        <v>#N/A</v>
      </c>
      <c r="Q257" s="196" t="e">
        <f>VLOOKUP(B257,Ind!$B$7:$T$560,16,0)</f>
        <v>#N/A</v>
      </c>
      <c r="R257" s="196" t="e">
        <f>VLOOKUP(B257,Ind!$B$7:$T$560,17,0)</f>
        <v>#N/A</v>
      </c>
    </row>
    <row r="258" spans="1:18" ht="12.75" customHeight="1">
      <c r="A258" s="57">
        <v>210</v>
      </c>
      <c r="B258" s="324"/>
      <c r="C258" s="195" t="e">
        <f>VLOOKUP(B258,Ind!$B$7:$L$560,2,0)</f>
        <v>#N/A</v>
      </c>
      <c r="D258" s="350" t="e">
        <f>VLOOKUP(B258,Ind!$B$7:$L$560,3,0)</f>
        <v>#N/A</v>
      </c>
      <c r="E258" s="195" t="e">
        <f>VLOOKUP(B258,Ind!$B$7:$L$560,4,0)</f>
        <v>#N/A</v>
      </c>
      <c r="F258" s="195" t="e">
        <f>VLOOKUP(B258,Ind!$B$7:$L$560,5,0)</f>
        <v>#N/A</v>
      </c>
      <c r="G258" s="195" t="e">
        <f>VLOOKUP(B258,Ind!$B$7:$L$560,6,0)</f>
        <v>#N/A</v>
      </c>
      <c r="H258" s="195" t="e">
        <f>VLOOKUP(B258,Ind!$B$7:$L$560,7,0)</f>
        <v>#N/A</v>
      </c>
      <c r="I258" s="195" t="e">
        <f>VLOOKUP(B258,Ind!$B$7:$L$560,8,0)</f>
        <v>#N/A</v>
      </c>
      <c r="J258" s="196" t="e">
        <f>VLOOKUP(B258,Ind!$B$7:$L$560,9,0)</f>
        <v>#N/A</v>
      </c>
      <c r="K258" s="196" t="e">
        <f>VLOOKUP(B258,Ind!$B$7:$L$560,10,0)</f>
        <v>#N/A</v>
      </c>
      <c r="L258" s="196" t="e">
        <f>VLOOKUP(B258,Ind!$B$7:$L$560,11,0)</f>
        <v>#N/A</v>
      </c>
      <c r="M258" s="196" t="e">
        <f>VLOOKUP(B258,Ind!$B$7:$T$560,12,0)</f>
        <v>#N/A</v>
      </c>
      <c r="N258" s="196" t="e">
        <f>VLOOKUP(B258,Ind!$B$7:$T$560,13,0)</f>
        <v>#N/A</v>
      </c>
      <c r="O258" s="196" t="e">
        <f>VLOOKUP(B258,Ind!$B$7:$T$560,14,0)</f>
        <v>#N/A</v>
      </c>
      <c r="P258" s="196" t="e">
        <f>VLOOKUP(B258,Ind!$B$7:$T$560,15,0)</f>
        <v>#N/A</v>
      </c>
      <c r="Q258" s="196" t="e">
        <f>VLOOKUP(B258,Ind!$B$7:$T$560,16,0)</f>
        <v>#N/A</v>
      </c>
      <c r="R258" s="196" t="e">
        <f>VLOOKUP(B258,Ind!$B$7:$T$560,17,0)</f>
        <v>#N/A</v>
      </c>
    </row>
    <row r="259" spans="1:18" ht="12.75" customHeight="1">
      <c r="A259" s="57">
        <v>211</v>
      </c>
      <c r="B259" s="324"/>
      <c r="C259" s="195" t="e">
        <f>VLOOKUP(B259,Ind!$B$7:$L$560,2,0)</f>
        <v>#N/A</v>
      </c>
      <c r="D259" s="350" t="e">
        <f>VLOOKUP(B259,Ind!$B$7:$L$560,3,0)</f>
        <v>#N/A</v>
      </c>
      <c r="E259" s="195" t="e">
        <f>VLOOKUP(B259,Ind!$B$7:$L$560,4,0)</f>
        <v>#N/A</v>
      </c>
      <c r="F259" s="195" t="e">
        <f>VLOOKUP(B259,Ind!$B$7:$L$560,5,0)</f>
        <v>#N/A</v>
      </c>
      <c r="G259" s="195" t="e">
        <f>VLOOKUP(B259,Ind!$B$7:$L$560,6,0)</f>
        <v>#N/A</v>
      </c>
      <c r="H259" s="195" t="e">
        <f>VLOOKUP(B259,Ind!$B$7:$L$560,7,0)</f>
        <v>#N/A</v>
      </c>
      <c r="I259" s="195" t="e">
        <f>VLOOKUP(B259,Ind!$B$7:$L$560,8,0)</f>
        <v>#N/A</v>
      </c>
      <c r="J259" s="196" t="e">
        <f>VLOOKUP(B259,Ind!$B$7:$L$560,9,0)</f>
        <v>#N/A</v>
      </c>
      <c r="K259" s="196" t="e">
        <f>VLOOKUP(B259,Ind!$B$7:$L$560,10,0)</f>
        <v>#N/A</v>
      </c>
      <c r="L259" s="196" t="e">
        <f>VLOOKUP(B259,Ind!$B$7:$L$560,11,0)</f>
        <v>#N/A</v>
      </c>
      <c r="M259" s="196" t="e">
        <f>VLOOKUP(B259,Ind!$B$7:$T$560,12,0)</f>
        <v>#N/A</v>
      </c>
      <c r="N259" s="196" t="e">
        <f>VLOOKUP(B259,Ind!$B$7:$T$560,13,0)</f>
        <v>#N/A</v>
      </c>
      <c r="O259" s="196" t="e">
        <f>VLOOKUP(B259,Ind!$B$7:$T$560,14,0)</f>
        <v>#N/A</v>
      </c>
      <c r="P259" s="196" t="e">
        <f>VLOOKUP(B259,Ind!$B$7:$T$560,15,0)</f>
        <v>#N/A</v>
      </c>
      <c r="Q259" s="196" t="e">
        <f>VLOOKUP(B259,Ind!$B$7:$T$560,16,0)</f>
        <v>#N/A</v>
      </c>
      <c r="R259" s="196" t="e">
        <f>VLOOKUP(B259,Ind!$B$7:$T$560,17,0)</f>
        <v>#N/A</v>
      </c>
    </row>
    <row r="260" spans="1:18" ht="12.75" customHeight="1">
      <c r="A260" s="57">
        <v>212</v>
      </c>
      <c r="B260" s="324"/>
      <c r="C260" s="195" t="e">
        <f>VLOOKUP(B260,Ind!$B$7:$L$560,2,0)</f>
        <v>#N/A</v>
      </c>
      <c r="D260" s="350" t="e">
        <f>VLOOKUP(B260,Ind!$B$7:$L$560,3,0)</f>
        <v>#N/A</v>
      </c>
      <c r="E260" s="195" t="e">
        <f>VLOOKUP(B260,Ind!$B$7:$L$560,4,0)</f>
        <v>#N/A</v>
      </c>
      <c r="F260" s="195" t="e">
        <f>VLOOKUP(B260,Ind!$B$7:$L$560,5,0)</f>
        <v>#N/A</v>
      </c>
      <c r="G260" s="195" t="e">
        <f>VLOOKUP(B260,Ind!$B$7:$L$560,6,0)</f>
        <v>#N/A</v>
      </c>
      <c r="H260" s="195" t="e">
        <f>VLOOKUP(B260,Ind!$B$7:$L$560,7,0)</f>
        <v>#N/A</v>
      </c>
      <c r="I260" s="195" t="e">
        <f>VLOOKUP(B260,Ind!$B$7:$L$560,8,0)</f>
        <v>#N/A</v>
      </c>
      <c r="J260" s="196" t="e">
        <f>VLOOKUP(B260,Ind!$B$7:$L$560,9,0)</f>
        <v>#N/A</v>
      </c>
      <c r="K260" s="196" t="e">
        <f>VLOOKUP(B260,Ind!$B$7:$L$560,10,0)</f>
        <v>#N/A</v>
      </c>
      <c r="L260" s="196" t="e">
        <f>VLOOKUP(B260,Ind!$B$7:$L$560,11,0)</f>
        <v>#N/A</v>
      </c>
      <c r="M260" s="196" t="e">
        <f>VLOOKUP(B260,Ind!$B$7:$T$560,12,0)</f>
        <v>#N/A</v>
      </c>
      <c r="N260" s="196" t="e">
        <f>VLOOKUP(B260,Ind!$B$7:$T$560,13,0)</f>
        <v>#N/A</v>
      </c>
      <c r="O260" s="196" t="e">
        <f>VLOOKUP(B260,Ind!$B$7:$T$560,14,0)</f>
        <v>#N/A</v>
      </c>
      <c r="P260" s="196" t="e">
        <f>VLOOKUP(B260,Ind!$B$7:$T$560,15,0)</f>
        <v>#N/A</v>
      </c>
      <c r="Q260" s="196" t="e">
        <f>VLOOKUP(B260,Ind!$B$7:$T$560,16,0)</f>
        <v>#N/A</v>
      </c>
      <c r="R260" s="196" t="e">
        <f>VLOOKUP(B260,Ind!$B$7:$T$560,17,0)</f>
        <v>#N/A</v>
      </c>
    </row>
    <row r="261" spans="1:18" ht="12.75" customHeight="1">
      <c r="A261" s="57">
        <v>213</v>
      </c>
      <c r="B261" s="324"/>
      <c r="C261" s="195" t="e">
        <f>VLOOKUP(B261,Ind!$B$7:$L$560,2,0)</f>
        <v>#N/A</v>
      </c>
      <c r="D261" s="350" t="e">
        <f>VLOOKUP(B261,Ind!$B$7:$L$560,3,0)</f>
        <v>#N/A</v>
      </c>
      <c r="E261" s="195" t="e">
        <f>VLOOKUP(B261,Ind!$B$7:$L$560,4,0)</f>
        <v>#N/A</v>
      </c>
      <c r="F261" s="195" t="e">
        <f>VLOOKUP(B261,Ind!$B$7:$L$560,5,0)</f>
        <v>#N/A</v>
      </c>
      <c r="G261" s="195" t="e">
        <f>VLOOKUP(B261,Ind!$B$7:$L$560,6,0)</f>
        <v>#N/A</v>
      </c>
      <c r="H261" s="195" t="e">
        <f>VLOOKUP(B261,Ind!$B$7:$L$560,7,0)</f>
        <v>#N/A</v>
      </c>
      <c r="I261" s="195" t="e">
        <f>VLOOKUP(B261,Ind!$B$7:$L$560,8,0)</f>
        <v>#N/A</v>
      </c>
      <c r="J261" s="196" t="e">
        <f>VLOOKUP(B261,Ind!$B$7:$L$560,9,0)</f>
        <v>#N/A</v>
      </c>
      <c r="K261" s="196" t="e">
        <f>VLOOKUP(B261,Ind!$B$7:$L$560,10,0)</f>
        <v>#N/A</v>
      </c>
      <c r="L261" s="196" t="e">
        <f>VLOOKUP(B261,Ind!$B$7:$L$560,11,0)</f>
        <v>#N/A</v>
      </c>
      <c r="M261" s="196" t="e">
        <f>VLOOKUP(B261,Ind!$B$7:$T$560,12,0)</f>
        <v>#N/A</v>
      </c>
      <c r="N261" s="196" t="e">
        <f>VLOOKUP(B261,Ind!$B$7:$T$560,13,0)</f>
        <v>#N/A</v>
      </c>
      <c r="O261" s="196" t="e">
        <f>VLOOKUP(B261,Ind!$B$7:$T$560,14,0)</f>
        <v>#N/A</v>
      </c>
      <c r="P261" s="196" t="e">
        <f>VLOOKUP(B261,Ind!$B$7:$T$560,15,0)</f>
        <v>#N/A</v>
      </c>
      <c r="Q261" s="196" t="e">
        <f>VLOOKUP(B261,Ind!$B$7:$T$560,16,0)</f>
        <v>#N/A</v>
      </c>
      <c r="R261" s="196" t="e">
        <f>VLOOKUP(B261,Ind!$B$7:$T$560,17,0)</f>
        <v>#N/A</v>
      </c>
    </row>
    <row r="262" spans="1:18" ht="12.75" customHeight="1">
      <c r="A262" s="57">
        <v>214</v>
      </c>
      <c r="B262" s="324"/>
      <c r="C262" s="195" t="e">
        <f>VLOOKUP(B262,Ind!$B$7:$L$560,2,0)</f>
        <v>#N/A</v>
      </c>
      <c r="D262" s="350" t="e">
        <f>VLOOKUP(B262,Ind!$B$7:$L$560,3,0)</f>
        <v>#N/A</v>
      </c>
      <c r="E262" s="195" t="e">
        <f>VLOOKUP(B262,Ind!$B$7:$L$560,4,0)</f>
        <v>#N/A</v>
      </c>
      <c r="F262" s="195" t="e">
        <f>VLOOKUP(B262,Ind!$B$7:$L$560,5,0)</f>
        <v>#N/A</v>
      </c>
      <c r="G262" s="195" t="e">
        <f>VLOOKUP(B262,Ind!$B$7:$L$560,6,0)</f>
        <v>#N/A</v>
      </c>
      <c r="H262" s="195" t="e">
        <f>VLOOKUP(B262,Ind!$B$7:$L$560,7,0)</f>
        <v>#N/A</v>
      </c>
      <c r="I262" s="195" t="e">
        <f>VLOOKUP(B262,Ind!$B$7:$L$560,8,0)</f>
        <v>#N/A</v>
      </c>
      <c r="J262" s="196" t="e">
        <f>VLOOKUP(B262,Ind!$B$7:$L$560,9,0)</f>
        <v>#N/A</v>
      </c>
      <c r="K262" s="196" t="e">
        <f>VLOOKUP(B262,Ind!$B$7:$L$560,10,0)</f>
        <v>#N/A</v>
      </c>
      <c r="L262" s="196" t="e">
        <f>VLOOKUP(B262,Ind!$B$7:$L$560,11,0)</f>
        <v>#N/A</v>
      </c>
      <c r="M262" s="196" t="e">
        <f>VLOOKUP(B262,Ind!$B$7:$T$560,12,0)</f>
        <v>#N/A</v>
      </c>
      <c r="N262" s="196" t="e">
        <f>VLOOKUP(B262,Ind!$B$7:$T$560,13,0)</f>
        <v>#N/A</v>
      </c>
      <c r="O262" s="196" t="e">
        <f>VLOOKUP(B262,Ind!$B$7:$T$560,14,0)</f>
        <v>#N/A</v>
      </c>
      <c r="P262" s="196" t="e">
        <f>VLOOKUP(B262,Ind!$B$7:$T$560,15,0)</f>
        <v>#N/A</v>
      </c>
      <c r="Q262" s="196" t="e">
        <f>VLOOKUP(B262,Ind!$B$7:$T$560,16,0)</f>
        <v>#N/A</v>
      </c>
      <c r="R262" s="196" t="e">
        <f>VLOOKUP(B262,Ind!$B$7:$T$560,17,0)</f>
        <v>#N/A</v>
      </c>
    </row>
    <row r="263" spans="1:18" ht="12.75" customHeight="1">
      <c r="A263" s="57">
        <v>215</v>
      </c>
      <c r="B263" s="324"/>
      <c r="C263" s="195" t="e">
        <f>VLOOKUP(B263,Ind!$B$7:$L$560,2,0)</f>
        <v>#N/A</v>
      </c>
      <c r="D263" s="350" t="e">
        <f>VLOOKUP(B263,Ind!$B$7:$L$560,3,0)</f>
        <v>#N/A</v>
      </c>
      <c r="E263" s="195" t="e">
        <f>VLOOKUP(B263,Ind!$B$7:$L$560,4,0)</f>
        <v>#N/A</v>
      </c>
      <c r="F263" s="195" t="e">
        <f>VLOOKUP(B263,Ind!$B$7:$L$560,5,0)</f>
        <v>#N/A</v>
      </c>
      <c r="G263" s="195" t="e">
        <f>VLOOKUP(B263,Ind!$B$7:$L$560,6,0)</f>
        <v>#N/A</v>
      </c>
      <c r="H263" s="195" t="e">
        <f>VLOOKUP(B263,Ind!$B$7:$L$560,7,0)</f>
        <v>#N/A</v>
      </c>
      <c r="I263" s="195" t="e">
        <f>VLOOKUP(B263,Ind!$B$7:$L$560,8,0)</f>
        <v>#N/A</v>
      </c>
      <c r="J263" s="196" t="e">
        <f>VLOOKUP(B263,Ind!$B$7:$L$560,9,0)</f>
        <v>#N/A</v>
      </c>
      <c r="K263" s="196" t="e">
        <f>VLOOKUP(B263,Ind!$B$7:$L$560,10,0)</f>
        <v>#N/A</v>
      </c>
      <c r="L263" s="196" t="e">
        <f>VLOOKUP(B263,Ind!$B$7:$L$560,11,0)</f>
        <v>#N/A</v>
      </c>
      <c r="M263" s="196" t="e">
        <f>VLOOKUP(B263,Ind!$B$7:$T$560,12,0)</f>
        <v>#N/A</v>
      </c>
      <c r="N263" s="196" t="e">
        <f>VLOOKUP(B263,Ind!$B$7:$T$560,13,0)</f>
        <v>#N/A</v>
      </c>
      <c r="O263" s="196" t="e">
        <f>VLOOKUP(B263,Ind!$B$7:$T$560,14,0)</f>
        <v>#N/A</v>
      </c>
      <c r="P263" s="196" t="e">
        <f>VLOOKUP(B263,Ind!$B$7:$T$560,15,0)</f>
        <v>#N/A</v>
      </c>
      <c r="Q263" s="196" t="e">
        <f>VLOOKUP(B263,Ind!$B$7:$T$560,16,0)</f>
        <v>#N/A</v>
      </c>
      <c r="R263" s="196" t="e">
        <f>VLOOKUP(B263,Ind!$B$7:$T$560,17,0)</f>
        <v>#N/A</v>
      </c>
    </row>
    <row r="264" spans="1:18" ht="12.75" customHeight="1">
      <c r="A264" s="57">
        <v>216</v>
      </c>
      <c r="B264" s="324"/>
      <c r="C264" s="195" t="e">
        <f>VLOOKUP(B264,Ind!$B$7:$L$560,2,0)</f>
        <v>#N/A</v>
      </c>
      <c r="D264" s="350" t="e">
        <f>VLOOKUP(B264,Ind!$B$7:$L$560,3,0)</f>
        <v>#N/A</v>
      </c>
      <c r="E264" s="195" t="e">
        <f>VLOOKUP(B264,Ind!$B$7:$L$560,4,0)</f>
        <v>#N/A</v>
      </c>
      <c r="F264" s="195" t="e">
        <f>VLOOKUP(B264,Ind!$B$7:$L$560,5,0)</f>
        <v>#N/A</v>
      </c>
      <c r="G264" s="195" t="e">
        <f>VLOOKUP(B264,Ind!$B$7:$L$560,6,0)</f>
        <v>#N/A</v>
      </c>
      <c r="H264" s="195" t="e">
        <f>VLOOKUP(B264,Ind!$B$7:$L$560,7,0)</f>
        <v>#N/A</v>
      </c>
      <c r="I264" s="195" t="e">
        <f>VLOOKUP(B264,Ind!$B$7:$L$560,8,0)</f>
        <v>#N/A</v>
      </c>
      <c r="J264" s="196" t="e">
        <f>VLOOKUP(B264,Ind!$B$7:$L$560,9,0)</f>
        <v>#N/A</v>
      </c>
      <c r="K264" s="196" t="e">
        <f>VLOOKUP(B264,Ind!$B$7:$L$560,10,0)</f>
        <v>#N/A</v>
      </c>
      <c r="L264" s="196" t="e">
        <f>VLOOKUP(B264,Ind!$B$7:$L$560,11,0)</f>
        <v>#N/A</v>
      </c>
      <c r="M264" s="196" t="e">
        <f>VLOOKUP(B264,Ind!$B$7:$T$560,12,0)</f>
        <v>#N/A</v>
      </c>
      <c r="N264" s="196" t="e">
        <f>VLOOKUP(B264,Ind!$B$7:$T$560,13,0)</f>
        <v>#N/A</v>
      </c>
      <c r="O264" s="196" t="e">
        <f>VLOOKUP(B264,Ind!$B$7:$T$560,14,0)</f>
        <v>#N/A</v>
      </c>
      <c r="P264" s="196" t="e">
        <f>VLOOKUP(B264,Ind!$B$7:$T$560,15,0)</f>
        <v>#N/A</v>
      </c>
      <c r="Q264" s="196" t="e">
        <f>VLOOKUP(B264,Ind!$B$7:$T$560,16,0)</f>
        <v>#N/A</v>
      </c>
      <c r="R264" s="196" t="e">
        <f>VLOOKUP(B264,Ind!$B$7:$T$560,17,0)</f>
        <v>#N/A</v>
      </c>
    </row>
    <row r="265" spans="1:18" ht="12.75" customHeight="1">
      <c r="A265" s="57">
        <v>217</v>
      </c>
      <c r="B265" s="324"/>
      <c r="C265" s="195" t="e">
        <f>VLOOKUP(B265,Ind!$B$7:$L$560,2,0)</f>
        <v>#N/A</v>
      </c>
      <c r="D265" s="350" t="e">
        <f>VLOOKUP(B265,Ind!$B$7:$L$560,3,0)</f>
        <v>#N/A</v>
      </c>
      <c r="E265" s="195" t="e">
        <f>VLOOKUP(B265,Ind!$B$7:$L$560,4,0)</f>
        <v>#N/A</v>
      </c>
      <c r="F265" s="195" t="e">
        <f>VLOOKUP(B265,Ind!$B$7:$L$560,5,0)</f>
        <v>#N/A</v>
      </c>
      <c r="G265" s="195" t="e">
        <f>VLOOKUP(B265,Ind!$B$7:$L$560,6,0)</f>
        <v>#N/A</v>
      </c>
      <c r="H265" s="195" t="e">
        <f>VLOOKUP(B265,Ind!$B$7:$L$560,7,0)</f>
        <v>#N/A</v>
      </c>
      <c r="I265" s="195" t="e">
        <f>VLOOKUP(B265,Ind!$B$7:$L$560,8,0)</f>
        <v>#N/A</v>
      </c>
      <c r="J265" s="196" t="e">
        <f>VLOOKUP(B265,Ind!$B$7:$L$560,9,0)</f>
        <v>#N/A</v>
      </c>
      <c r="K265" s="196" t="e">
        <f>VLOOKUP(B265,Ind!$B$7:$L$560,10,0)</f>
        <v>#N/A</v>
      </c>
      <c r="L265" s="196" t="e">
        <f>VLOOKUP(B265,Ind!$B$7:$L$560,11,0)</f>
        <v>#N/A</v>
      </c>
      <c r="M265" s="196" t="e">
        <f>VLOOKUP(B265,Ind!$B$7:$T$560,12,0)</f>
        <v>#N/A</v>
      </c>
      <c r="N265" s="196" t="e">
        <f>VLOOKUP(B265,Ind!$B$7:$T$560,13,0)</f>
        <v>#N/A</v>
      </c>
      <c r="O265" s="196" t="e">
        <f>VLOOKUP(B265,Ind!$B$7:$T$560,14,0)</f>
        <v>#N/A</v>
      </c>
      <c r="P265" s="196" t="e">
        <f>VLOOKUP(B265,Ind!$B$7:$T$560,15,0)</f>
        <v>#N/A</v>
      </c>
      <c r="Q265" s="196" t="e">
        <f>VLOOKUP(B265,Ind!$B$7:$T$560,16,0)</f>
        <v>#N/A</v>
      </c>
      <c r="R265" s="196" t="e">
        <f>VLOOKUP(B265,Ind!$B$7:$T$560,17,0)</f>
        <v>#N/A</v>
      </c>
    </row>
    <row r="266" spans="1:18" ht="12.75" customHeight="1">
      <c r="A266" s="57">
        <v>218</v>
      </c>
      <c r="B266" s="324"/>
      <c r="C266" s="195" t="e">
        <f>VLOOKUP(B266,Ind!$B$7:$L$560,2,0)</f>
        <v>#N/A</v>
      </c>
      <c r="D266" s="350" t="e">
        <f>VLOOKUP(B266,Ind!$B$7:$L$560,3,0)</f>
        <v>#N/A</v>
      </c>
      <c r="E266" s="195" t="e">
        <f>VLOOKUP(B266,Ind!$B$7:$L$560,4,0)</f>
        <v>#N/A</v>
      </c>
      <c r="F266" s="195" t="e">
        <f>VLOOKUP(B266,Ind!$B$7:$L$560,5,0)</f>
        <v>#N/A</v>
      </c>
      <c r="G266" s="195" t="e">
        <f>VLOOKUP(B266,Ind!$B$7:$L$560,6,0)</f>
        <v>#N/A</v>
      </c>
      <c r="H266" s="195" t="e">
        <f>VLOOKUP(B266,Ind!$B$7:$L$560,7,0)</f>
        <v>#N/A</v>
      </c>
      <c r="I266" s="195" t="e">
        <f>VLOOKUP(B266,Ind!$B$7:$L$560,8,0)</f>
        <v>#N/A</v>
      </c>
      <c r="J266" s="196" t="e">
        <f>VLOOKUP(B266,Ind!$B$7:$L$560,9,0)</f>
        <v>#N/A</v>
      </c>
      <c r="K266" s="196" t="e">
        <f>VLOOKUP(B266,Ind!$B$7:$L$560,10,0)</f>
        <v>#N/A</v>
      </c>
      <c r="L266" s="196" t="e">
        <f>VLOOKUP(B266,Ind!$B$7:$L$560,11,0)</f>
        <v>#N/A</v>
      </c>
      <c r="M266" s="196" t="e">
        <f>VLOOKUP(B266,Ind!$B$7:$T$560,12,0)</f>
        <v>#N/A</v>
      </c>
      <c r="N266" s="196" t="e">
        <f>VLOOKUP(B266,Ind!$B$7:$T$560,13,0)</f>
        <v>#N/A</v>
      </c>
      <c r="O266" s="196" t="e">
        <f>VLOOKUP(B266,Ind!$B$7:$T$560,14,0)</f>
        <v>#N/A</v>
      </c>
      <c r="P266" s="196" t="e">
        <f>VLOOKUP(B266,Ind!$B$7:$T$560,15,0)</f>
        <v>#N/A</v>
      </c>
      <c r="Q266" s="196" t="e">
        <f>VLOOKUP(B266,Ind!$B$7:$T$560,16,0)</f>
        <v>#N/A</v>
      </c>
      <c r="R266" s="196" t="e">
        <f>VLOOKUP(B266,Ind!$B$7:$T$560,17,0)</f>
        <v>#N/A</v>
      </c>
    </row>
    <row r="267" spans="1:18" ht="12.75" customHeight="1">
      <c r="A267" s="57">
        <v>219</v>
      </c>
      <c r="B267" s="324"/>
      <c r="C267" s="195" t="e">
        <f>VLOOKUP(B267,Ind!$B$7:$L$560,2,0)</f>
        <v>#N/A</v>
      </c>
      <c r="D267" s="350" t="e">
        <f>VLOOKUP(B267,Ind!$B$7:$L$560,3,0)</f>
        <v>#N/A</v>
      </c>
      <c r="E267" s="195" t="e">
        <f>VLOOKUP(B267,Ind!$B$7:$L$560,4,0)</f>
        <v>#N/A</v>
      </c>
      <c r="F267" s="195" t="e">
        <f>VLOOKUP(B267,Ind!$B$7:$L$560,5,0)</f>
        <v>#N/A</v>
      </c>
      <c r="G267" s="195" t="e">
        <f>VLOOKUP(B267,Ind!$B$7:$L$560,6,0)</f>
        <v>#N/A</v>
      </c>
      <c r="H267" s="195" t="e">
        <f>VLOOKUP(B267,Ind!$B$7:$L$560,7,0)</f>
        <v>#N/A</v>
      </c>
      <c r="I267" s="195" t="e">
        <f>VLOOKUP(B267,Ind!$B$7:$L$560,8,0)</f>
        <v>#N/A</v>
      </c>
      <c r="J267" s="196" t="e">
        <f>VLOOKUP(B267,Ind!$B$7:$L$560,9,0)</f>
        <v>#N/A</v>
      </c>
      <c r="K267" s="196" t="e">
        <f>VLOOKUP(B267,Ind!$B$7:$L$560,10,0)</f>
        <v>#N/A</v>
      </c>
      <c r="L267" s="196" t="e">
        <f>VLOOKUP(B267,Ind!$B$7:$L$560,11,0)</f>
        <v>#N/A</v>
      </c>
      <c r="M267" s="196" t="e">
        <f>VLOOKUP(B267,Ind!$B$7:$T$560,12,0)</f>
        <v>#N/A</v>
      </c>
      <c r="N267" s="196" t="e">
        <f>VLOOKUP(B267,Ind!$B$7:$T$560,13,0)</f>
        <v>#N/A</v>
      </c>
      <c r="O267" s="196" t="e">
        <f>VLOOKUP(B267,Ind!$B$7:$T$560,14,0)</f>
        <v>#N/A</v>
      </c>
      <c r="P267" s="196" t="e">
        <f>VLOOKUP(B267,Ind!$B$7:$T$560,15,0)</f>
        <v>#N/A</v>
      </c>
      <c r="Q267" s="196" t="e">
        <f>VLOOKUP(B267,Ind!$B$7:$T$560,16,0)</f>
        <v>#N/A</v>
      </c>
      <c r="R267" s="196" t="e">
        <f>VLOOKUP(B267,Ind!$B$7:$T$560,17,0)</f>
        <v>#N/A</v>
      </c>
    </row>
    <row r="268" spans="1:18" ht="12.75" customHeight="1">
      <c r="A268" s="57">
        <v>220</v>
      </c>
      <c r="B268" s="324"/>
      <c r="C268" s="195" t="e">
        <f>VLOOKUP(B268,Ind!$B$7:$L$560,2,0)</f>
        <v>#N/A</v>
      </c>
      <c r="D268" s="350" t="e">
        <f>VLOOKUP(B268,Ind!$B$7:$L$560,3,0)</f>
        <v>#N/A</v>
      </c>
      <c r="E268" s="195" t="e">
        <f>VLOOKUP(B268,Ind!$B$7:$L$560,4,0)</f>
        <v>#N/A</v>
      </c>
      <c r="F268" s="195" t="e">
        <f>VLOOKUP(B268,Ind!$B$7:$L$560,5,0)</f>
        <v>#N/A</v>
      </c>
      <c r="G268" s="195" t="e">
        <f>VLOOKUP(B268,Ind!$B$7:$L$560,6,0)</f>
        <v>#N/A</v>
      </c>
      <c r="H268" s="195" t="e">
        <f>VLOOKUP(B268,Ind!$B$7:$L$560,7,0)</f>
        <v>#N/A</v>
      </c>
      <c r="I268" s="195" t="e">
        <f>VLOOKUP(B268,Ind!$B$7:$L$560,8,0)</f>
        <v>#N/A</v>
      </c>
      <c r="J268" s="196" t="e">
        <f>VLOOKUP(B268,Ind!$B$7:$L$560,9,0)</f>
        <v>#N/A</v>
      </c>
      <c r="K268" s="196" t="e">
        <f>VLOOKUP(B268,Ind!$B$7:$L$560,10,0)</f>
        <v>#N/A</v>
      </c>
      <c r="L268" s="196" t="e">
        <f>VLOOKUP(B268,Ind!$B$7:$L$560,11,0)</f>
        <v>#N/A</v>
      </c>
      <c r="M268" s="196" t="e">
        <f>VLOOKUP(B268,Ind!$B$7:$T$560,12,0)</f>
        <v>#N/A</v>
      </c>
      <c r="N268" s="196" t="e">
        <f>VLOOKUP(B268,Ind!$B$7:$T$560,13,0)</f>
        <v>#N/A</v>
      </c>
      <c r="O268" s="196" t="e">
        <f>VLOOKUP(B268,Ind!$B$7:$T$560,14,0)</f>
        <v>#N/A</v>
      </c>
      <c r="P268" s="196" t="e">
        <f>VLOOKUP(B268,Ind!$B$7:$T$560,15,0)</f>
        <v>#N/A</v>
      </c>
      <c r="Q268" s="196" t="e">
        <f>VLOOKUP(B268,Ind!$B$7:$T$560,16,0)</f>
        <v>#N/A</v>
      </c>
      <c r="R268" s="196" t="e">
        <f>VLOOKUP(B268,Ind!$B$7:$T$560,17,0)</f>
        <v>#N/A</v>
      </c>
    </row>
    <row r="269" spans="1:18" ht="12.75" customHeight="1">
      <c r="A269" s="57">
        <v>221</v>
      </c>
      <c r="B269" s="324"/>
      <c r="C269" s="195" t="e">
        <f>VLOOKUP(B269,Ind!$B$7:$L$560,2,0)</f>
        <v>#N/A</v>
      </c>
      <c r="D269" s="350" t="e">
        <f>VLOOKUP(B269,Ind!$B$7:$L$560,3,0)</f>
        <v>#N/A</v>
      </c>
      <c r="E269" s="195" t="e">
        <f>VLOOKUP(B269,Ind!$B$7:$L$560,4,0)</f>
        <v>#N/A</v>
      </c>
      <c r="F269" s="195" t="e">
        <f>VLOOKUP(B269,Ind!$B$7:$L$560,5,0)</f>
        <v>#N/A</v>
      </c>
      <c r="G269" s="195" t="e">
        <f>VLOOKUP(B269,Ind!$B$7:$L$560,6,0)</f>
        <v>#N/A</v>
      </c>
      <c r="H269" s="195" t="e">
        <f>VLOOKUP(B269,Ind!$B$7:$L$560,7,0)</f>
        <v>#N/A</v>
      </c>
      <c r="I269" s="195" t="e">
        <f>VLOOKUP(B269,Ind!$B$7:$L$560,8,0)</f>
        <v>#N/A</v>
      </c>
      <c r="J269" s="196" t="e">
        <f>VLOOKUP(B269,Ind!$B$7:$L$560,9,0)</f>
        <v>#N/A</v>
      </c>
      <c r="K269" s="196" t="e">
        <f>VLOOKUP(B269,Ind!$B$7:$L$560,10,0)</f>
        <v>#N/A</v>
      </c>
      <c r="L269" s="196" t="e">
        <f>VLOOKUP(B269,Ind!$B$7:$L$560,11,0)</f>
        <v>#N/A</v>
      </c>
      <c r="M269" s="196" t="e">
        <f>VLOOKUP(B269,Ind!$B$7:$T$560,12,0)</f>
        <v>#N/A</v>
      </c>
      <c r="N269" s="196" t="e">
        <f>VLOOKUP(B269,Ind!$B$7:$T$560,13,0)</f>
        <v>#N/A</v>
      </c>
      <c r="O269" s="196" t="e">
        <f>VLOOKUP(B269,Ind!$B$7:$T$560,14,0)</f>
        <v>#N/A</v>
      </c>
      <c r="P269" s="196" t="e">
        <f>VLOOKUP(B269,Ind!$B$7:$T$560,15,0)</f>
        <v>#N/A</v>
      </c>
      <c r="Q269" s="196" t="e">
        <f>VLOOKUP(B269,Ind!$B$7:$T$560,16,0)</f>
        <v>#N/A</v>
      </c>
      <c r="R269" s="196" t="e">
        <f>VLOOKUP(B269,Ind!$B$7:$T$560,17,0)</f>
        <v>#N/A</v>
      </c>
    </row>
    <row r="270" spans="1:18" ht="12.75" customHeight="1">
      <c r="A270" s="57">
        <v>222</v>
      </c>
      <c r="B270" s="324"/>
      <c r="C270" s="195" t="e">
        <f>VLOOKUP(B270,Ind!$B$7:$L$560,2,0)</f>
        <v>#N/A</v>
      </c>
      <c r="D270" s="350" t="e">
        <f>VLOOKUP(B270,Ind!$B$7:$L$560,3,0)</f>
        <v>#N/A</v>
      </c>
      <c r="E270" s="195" t="e">
        <f>VLOOKUP(B270,Ind!$B$7:$L$560,4,0)</f>
        <v>#N/A</v>
      </c>
      <c r="F270" s="195" t="e">
        <f>VLOOKUP(B270,Ind!$B$7:$L$560,5,0)</f>
        <v>#N/A</v>
      </c>
      <c r="G270" s="195" t="e">
        <f>VLOOKUP(B270,Ind!$B$7:$L$560,6,0)</f>
        <v>#N/A</v>
      </c>
      <c r="H270" s="195" t="e">
        <f>VLOOKUP(B270,Ind!$B$7:$L$560,7,0)</f>
        <v>#N/A</v>
      </c>
      <c r="I270" s="195" t="e">
        <f>VLOOKUP(B270,Ind!$B$7:$L$560,8,0)</f>
        <v>#N/A</v>
      </c>
      <c r="J270" s="196" t="e">
        <f>VLOOKUP(B270,Ind!$B$7:$L$560,9,0)</f>
        <v>#N/A</v>
      </c>
      <c r="K270" s="196" t="e">
        <f>VLOOKUP(B270,Ind!$B$7:$L$560,10,0)</f>
        <v>#N/A</v>
      </c>
      <c r="L270" s="196" t="e">
        <f>VLOOKUP(B270,Ind!$B$7:$L$560,11,0)</f>
        <v>#N/A</v>
      </c>
      <c r="M270" s="196" t="e">
        <f>VLOOKUP(B270,Ind!$B$7:$T$560,12,0)</f>
        <v>#N/A</v>
      </c>
      <c r="N270" s="196" t="e">
        <f>VLOOKUP(B270,Ind!$B$7:$T$560,13,0)</f>
        <v>#N/A</v>
      </c>
      <c r="O270" s="196" t="e">
        <f>VLOOKUP(B270,Ind!$B$7:$T$560,14,0)</f>
        <v>#N/A</v>
      </c>
      <c r="P270" s="196" t="e">
        <f>VLOOKUP(B270,Ind!$B$7:$T$560,15,0)</f>
        <v>#N/A</v>
      </c>
      <c r="Q270" s="196" t="e">
        <f>VLOOKUP(B270,Ind!$B$7:$T$560,16,0)</f>
        <v>#N/A</v>
      </c>
      <c r="R270" s="196" t="e">
        <f>VLOOKUP(B270,Ind!$B$7:$T$560,17,0)</f>
        <v>#N/A</v>
      </c>
    </row>
    <row r="271" spans="1:18" ht="12.75" customHeight="1">
      <c r="A271" s="57">
        <v>223</v>
      </c>
      <c r="B271" s="324"/>
      <c r="C271" s="195" t="e">
        <f>VLOOKUP(B271,Ind!$B$7:$L$560,2,0)</f>
        <v>#N/A</v>
      </c>
      <c r="D271" s="350" t="e">
        <f>VLOOKUP(B271,Ind!$B$7:$L$560,3,0)</f>
        <v>#N/A</v>
      </c>
      <c r="E271" s="195" t="e">
        <f>VLOOKUP(B271,Ind!$B$7:$L$560,4,0)</f>
        <v>#N/A</v>
      </c>
      <c r="F271" s="195" t="e">
        <f>VLOOKUP(B271,Ind!$B$7:$L$560,5,0)</f>
        <v>#N/A</v>
      </c>
      <c r="G271" s="195" t="e">
        <f>VLOOKUP(B271,Ind!$B$7:$L$560,6,0)</f>
        <v>#N/A</v>
      </c>
      <c r="H271" s="195" t="e">
        <f>VLOOKUP(B271,Ind!$B$7:$L$560,7,0)</f>
        <v>#N/A</v>
      </c>
      <c r="I271" s="195" t="e">
        <f>VLOOKUP(B271,Ind!$B$7:$L$560,8,0)</f>
        <v>#N/A</v>
      </c>
      <c r="J271" s="196" t="e">
        <f>VLOOKUP(B271,Ind!$B$7:$L$560,9,0)</f>
        <v>#N/A</v>
      </c>
      <c r="K271" s="196" t="e">
        <f>VLOOKUP(B271,Ind!$B$7:$L$560,10,0)</f>
        <v>#N/A</v>
      </c>
      <c r="L271" s="196" t="e">
        <f>VLOOKUP(B271,Ind!$B$7:$L$560,11,0)</f>
        <v>#N/A</v>
      </c>
      <c r="M271" s="196" t="e">
        <f>VLOOKUP(B271,Ind!$B$7:$T$560,12,0)</f>
        <v>#N/A</v>
      </c>
      <c r="N271" s="196" t="e">
        <f>VLOOKUP(B271,Ind!$B$7:$T$560,13,0)</f>
        <v>#N/A</v>
      </c>
      <c r="O271" s="196" t="e">
        <f>VLOOKUP(B271,Ind!$B$7:$T$560,14,0)</f>
        <v>#N/A</v>
      </c>
      <c r="P271" s="196" t="e">
        <f>VLOOKUP(B271,Ind!$B$7:$T$560,15,0)</f>
        <v>#N/A</v>
      </c>
      <c r="Q271" s="196" t="e">
        <f>VLOOKUP(B271,Ind!$B$7:$T$560,16,0)</f>
        <v>#N/A</v>
      </c>
      <c r="R271" s="196" t="e">
        <f>VLOOKUP(B271,Ind!$B$7:$T$560,17,0)</f>
        <v>#N/A</v>
      </c>
    </row>
    <row r="272" spans="1:18" ht="12.75" customHeight="1">
      <c r="A272" s="57">
        <v>224</v>
      </c>
      <c r="B272" s="324"/>
      <c r="C272" s="195" t="e">
        <f>VLOOKUP(B272,Ind!$B$7:$L$560,2,0)</f>
        <v>#N/A</v>
      </c>
      <c r="D272" s="350" t="e">
        <f>VLOOKUP(B272,Ind!$B$7:$L$560,3,0)</f>
        <v>#N/A</v>
      </c>
      <c r="E272" s="195" t="e">
        <f>VLOOKUP(B272,Ind!$B$7:$L$560,4,0)</f>
        <v>#N/A</v>
      </c>
      <c r="F272" s="195" t="e">
        <f>VLOOKUP(B272,Ind!$B$7:$L$560,5,0)</f>
        <v>#N/A</v>
      </c>
      <c r="G272" s="195" t="e">
        <f>VLOOKUP(B272,Ind!$B$7:$L$560,6,0)</f>
        <v>#N/A</v>
      </c>
      <c r="H272" s="195" t="e">
        <f>VLOOKUP(B272,Ind!$B$7:$L$560,7,0)</f>
        <v>#N/A</v>
      </c>
      <c r="I272" s="195" t="e">
        <f>VLOOKUP(B272,Ind!$B$7:$L$560,8,0)</f>
        <v>#N/A</v>
      </c>
      <c r="J272" s="196" t="e">
        <f>VLOOKUP(B272,Ind!$B$7:$L$560,9,0)</f>
        <v>#N/A</v>
      </c>
      <c r="K272" s="196" t="e">
        <f>VLOOKUP(B272,Ind!$B$7:$L$560,10,0)</f>
        <v>#N/A</v>
      </c>
      <c r="L272" s="196" t="e">
        <f>VLOOKUP(B272,Ind!$B$7:$L$560,11,0)</f>
        <v>#N/A</v>
      </c>
      <c r="M272" s="196" t="e">
        <f>VLOOKUP(B272,Ind!$B$7:$T$560,12,0)</f>
        <v>#N/A</v>
      </c>
      <c r="N272" s="196" t="e">
        <f>VLOOKUP(B272,Ind!$B$7:$T$560,13,0)</f>
        <v>#N/A</v>
      </c>
      <c r="O272" s="196" t="e">
        <f>VLOOKUP(B272,Ind!$B$7:$T$560,14,0)</f>
        <v>#N/A</v>
      </c>
      <c r="P272" s="196" t="e">
        <f>VLOOKUP(B272,Ind!$B$7:$T$560,15,0)</f>
        <v>#N/A</v>
      </c>
      <c r="Q272" s="196" t="e">
        <f>VLOOKUP(B272,Ind!$B$7:$T$560,16,0)</f>
        <v>#N/A</v>
      </c>
      <c r="R272" s="196" t="e">
        <f>VLOOKUP(B272,Ind!$B$7:$T$560,17,0)</f>
        <v>#N/A</v>
      </c>
    </row>
    <row r="273" spans="1:18" ht="12.75" customHeight="1">
      <c r="A273" s="57">
        <v>225</v>
      </c>
      <c r="B273" s="324"/>
      <c r="C273" s="195" t="e">
        <f>VLOOKUP(B273,Ind!$B$7:$L$560,2,0)</f>
        <v>#N/A</v>
      </c>
      <c r="D273" s="350" t="e">
        <f>VLOOKUP(B273,Ind!$B$7:$L$560,3,0)</f>
        <v>#N/A</v>
      </c>
      <c r="E273" s="195" t="e">
        <f>VLOOKUP(B273,Ind!$B$7:$L$560,4,0)</f>
        <v>#N/A</v>
      </c>
      <c r="F273" s="195" t="e">
        <f>VLOOKUP(B273,Ind!$B$7:$L$560,5,0)</f>
        <v>#N/A</v>
      </c>
      <c r="G273" s="195" t="e">
        <f>VLOOKUP(B273,Ind!$B$7:$L$560,6,0)</f>
        <v>#N/A</v>
      </c>
      <c r="H273" s="195" t="e">
        <f>VLOOKUP(B273,Ind!$B$7:$L$560,7,0)</f>
        <v>#N/A</v>
      </c>
      <c r="I273" s="195" t="e">
        <f>VLOOKUP(B273,Ind!$B$7:$L$560,8,0)</f>
        <v>#N/A</v>
      </c>
      <c r="J273" s="196" t="e">
        <f>VLOOKUP(B273,Ind!$B$7:$L$560,9,0)</f>
        <v>#N/A</v>
      </c>
      <c r="K273" s="196" t="e">
        <f>VLOOKUP(B273,Ind!$B$7:$L$560,10,0)</f>
        <v>#N/A</v>
      </c>
      <c r="L273" s="196" t="e">
        <f>VLOOKUP(B273,Ind!$B$7:$L$560,11,0)</f>
        <v>#N/A</v>
      </c>
      <c r="M273" s="196" t="e">
        <f>VLOOKUP(B273,Ind!$B$7:$T$560,12,0)</f>
        <v>#N/A</v>
      </c>
      <c r="N273" s="196" t="e">
        <f>VLOOKUP(B273,Ind!$B$7:$T$560,13,0)</f>
        <v>#N/A</v>
      </c>
      <c r="O273" s="196" t="e">
        <f>VLOOKUP(B273,Ind!$B$7:$T$560,14,0)</f>
        <v>#N/A</v>
      </c>
      <c r="P273" s="196" t="e">
        <f>VLOOKUP(B273,Ind!$B$7:$T$560,15,0)</f>
        <v>#N/A</v>
      </c>
      <c r="Q273" s="196" t="e">
        <f>VLOOKUP(B273,Ind!$B$7:$T$560,16,0)</f>
        <v>#N/A</v>
      </c>
      <c r="R273" s="196" t="e">
        <f>VLOOKUP(B273,Ind!$B$7:$T$560,17,0)</f>
        <v>#N/A</v>
      </c>
    </row>
    <row r="274" spans="1:18" ht="12.75" customHeight="1">
      <c r="A274" s="57">
        <v>226</v>
      </c>
      <c r="B274" s="324"/>
      <c r="C274" s="195" t="e">
        <f>VLOOKUP(B274,Ind!$B$7:$L$560,2,0)</f>
        <v>#N/A</v>
      </c>
      <c r="D274" s="350" t="e">
        <f>VLOOKUP(B274,Ind!$B$7:$L$560,3,0)</f>
        <v>#N/A</v>
      </c>
      <c r="E274" s="195" t="e">
        <f>VLOOKUP(B274,Ind!$B$7:$L$560,4,0)</f>
        <v>#N/A</v>
      </c>
      <c r="F274" s="195" t="e">
        <f>VLOOKUP(B274,Ind!$B$7:$L$560,5,0)</f>
        <v>#N/A</v>
      </c>
      <c r="G274" s="195" t="e">
        <f>VLOOKUP(B274,Ind!$B$7:$L$560,6,0)</f>
        <v>#N/A</v>
      </c>
      <c r="H274" s="195" t="e">
        <f>VLOOKUP(B274,Ind!$B$7:$L$560,7,0)</f>
        <v>#N/A</v>
      </c>
      <c r="I274" s="195" t="e">
        <f>VLOOKUP(B274,Ind!$B$7:$L$560,8,0)</f>
        <v>#N/A</v>
      </c>
      <c r="J274" s="196" t="e">
        <f>VLOOKUP(B274,Ind!$B$7:$L$560,9,0)</f>
        <v>#N/A</v>
      </c>
      <c r="K274" s="196" t="e">
        <f>VLOOKUP(B274,Ind!$B$7:$L$560,10,0)</f>
        <v>#N/A</v>
      </c>
      <c r="L274" s="196" t="e">
        <f>VLOOKUP(B274,Ind!$B$7:$L$560,11,0)</f>
        <v>#N/A</v>
      </c>
      <c r="M274" s="196" t="e">
        <f>VLOOKUP(B274,Ind!$B$7:$T$560,12,0)</f>
        <v>#N/A</v>
      </c>
      <c r="N274" s="196" t="e">
        <f>VLOOKUP(B274,Ind!$B$7:$T$560,13,0)</f>
        <v>#N/A</v>
      </c>
      <c r="O274" s="196" t="e">
        <f>VLOOKUP(B274,Ind!$B$7:$T$560,14,0)</f>
        <v>#N/A</v>
      </c>
      <c r="P274" s="196" t="e">
        <f>VLOOKUP(B274,Ind!$B$7:$T$560,15,0)</f>
        <v>#N/A</v>
      </c>
      <c r="Q274" s="196" t="e">
        <f>VLOOKUP(B274,Ind!$B$7:$T$560,16,0)</f>
        <v>#N/A</v>
      </c>
      <c r="R274" s="196" t="e">
        <f>VLOOKUP(B274,Ind!$B$7:$T$560,17,0)</f>
        <v>#N/A</v>
      </c>
    </row>
    <row r="275" spans="1:18" ht="12.75" customHeight="1">
      <c r="A275" s="57">
        <v>227</v>
      </c>
      <c r="B275" s="324"/>
      <c r="C275" s="195" t="e">
        <f>VLOOKUP(B275,Ind!$B$7:$L$560,2,0)</f>
        <v>#N/A</v>
      </c>
      <c r="D275" s="350" t="e">
        <f>VLOOKUP(B275,Ind!$B$7:$L$560,3,0)</f>
        <v>#N/A</v>
      </c>
      <c r="E275" s="195" t="e">
        <f>VLOOKUP(B275,Ind!$B$7:$L$560,4,0)</f>
        <v>#N/A</v>
      </c>
      <c r="F275" s="195" t="e">
        <f>VLOOKUP(B275,Ind!$B$7:$L$560,5,0)</f>
        <v>#N/A</v>
      </c>
      <c r="G275" s="195" t="e">
        <f>VLOOKUP(B275,Ind!$B$7:$L$560,6,0)</f>
        <v>#N/A</v>
      </c>
      <c r="H275" s="195" t="e">
        <f>VLOOKUP(B275,Ind!$B$7:$L$560,7,0)</f>
        <v>#N/A</v>
      </c>
      <c r="I275" s="195" t="e">
        <f>VLOOKUP(B275,Ind!$B$7:$L$560,8,0)</f>
        <v>#N/A</v>
      </c>
      <c r="J275" s="196" t="e">
        <f>VLOOKUP(B275,Ind!$B$7:$L$560,9,0)</f>
        <v>#N/A</v>
      </c>
      <c r="K275" s="196" t="e">
        <f>VLOOKUP(B275,Ind!$B$7:$L$560,10,0)</f>
        <v>#N/A</v>
      </c>
      <c r="L275" s="196" t="e">
        <f>VLOOKUP(B275,Ind!$B$7:$L$560,11,0)</f>
        <v>#N/A</v>
      </c>
      <c r="M275" s="196" t="e">
        <f>VLOOKUP(B275,Ind!$B$7:$T$560,12,0)</f>
        <v>#N/A</v>
      </c>
      <c r="N275" s="196" t="e">
        <f>VLOOKUP(B275,Ind!$B$7:$T$560,13,0)</f>
        <v>#N/A</v>
      </c>
      <c r="O275" s="196" t="e">
        <f>VLOOKUP(B275,Ind!$B$7:$T$560,14,0)</f>
        <v>#N/A</v>
      </c>
      <c r="P275" s="196" t="e">
        <f>VLOOKUP(B275,Ind!$B$7:$T$560,15,0)</f>
        <v>#N/A</v>
      </c>
      <c r="Q275" s="196" t="e">
        <f>VLOOKUP(B275,Ind!$B$7:$T$560,16,0)</f>
        <v>#N/A</v>
      </c>
      <c r="R275" s="196" t="e">
        <f>VLOOKUP(B275,Ind!$B$7:$T$560,17,0)</f>
        <v>#N/A</v>
      </c>
    </row>
    <row r="276" spans="1:18" ht="12.75" customHeight="1">
      <c r="A276" s="57">
        <v>228</v>
      </c>
      <c r="B276" s="324"/>
      <c r="C276" s="195" t="e">
        <f>VLOOKUP(B276,Ind!$B$7:$L$560,2,0)</f>
        <v>#N/A</v>
      </c>
      <c r="D276" s="350" t="e">
        <f>VLOOKUP(B276,Ind!$B$7:$L$560,3,0)</f>
        <v>#N/A</v>
      </c>
      <c r="E276" s="195" t="e">
        <f>VLOOKUP(B276,Ind!$B$7:$L$560,4,0)</f>
        <v>#N/A</v>
      </c>
      <c r="F276" s="195" t="e">
        <f>VLOOKUP(B276,Ind!$B$7:$L$560,5,0)</f>
        <v>#N/A</v>
      </c>
      <c r="G276" s="195" t="e">
        <f>VLOOKUP(B276,Ind!$B$7:$L$560,6,0)</f>
        <v>#N/A</v>
      </c>
      <c r="H276" s="195" t="e">
        <f>VLOOKUP(B276,Ind!$B$7:$L$560,7,0)</f>
        <v>#N/A</v>
      </c>
      <c r="I276" s="195" t="e">
        <f>VLOOKUP(B276,Ind!$B$7:$L$560,8,0)</f>
        <v>#N/A</v>
      </c>
      <c r="J276" s="196" t="e">
        <f>VLOOKUP(B276,Ind!$B$7:$L$560,9,0)</f>
        <v>#N/A</v>
      </c>
      <c r="K276" s="196" t="e">
        <f>VLOOKUP(B276,Ind!$B$7:$L$560,10,0)</f>
        <v>#N/A</v>
      </c>
      <c r="L276" s="196" t="e">
        <f>VLOOKUP(B276,Ind!$B$7:$L$560,11,0)</f>
        <v>#N/A</v>
      </c>
      <c r="M276" s="196" t="e">
        <f>VLOOKUP(B276,Ind!$B$7:$T$560,12,0)</f>
        <v>#N/A</v>
      </c>
      <c r="N276" s="196" t="e">
        <f>VLOOKUP(B276,Ind!$B$7:$T$560,13,0)</f>
        <v>#N/A</v>
      </c>
      <c r="O276" s="196" t="e">
        <f>VLOOKUP(B276,Ind!$B$7:$T$560,14,0)</f>
        <v>#N/A</v>
      </c>
      <c r="P276" s="196" t="e">
        <f>VLOOKUP(B276,Ind!$B$7:$T$560,15,0)</f>
        <v>#N/A</v>
      </c>
      <c r="Q276" s="196" t="e">
        <f>VLOOKUP(B276,Ind!$B$7:$T$560,16,0)</f>
        <v>#N/A</v>
      </c>
      <c r="R276" s="196" t="e">
        <f>VLOOKUP(B276,Ind!$B$7:$T$560,17,0)</f>
        <v>#N/A</v>
      </c>
    </row>
    <row r="277" spans="1:18" ht="12.75" customHeight="1">
      <c r="A277" s="57">
        <v>229</v>
      </c>
      <c r="B277" s="324"/>
      <c r="C277" s="195" t="e">
        <f>VLOOKUP(B277,Ind!$B$7:$L$560,2,0)</f>
        <v>#N/A</v>
      </c>
      <c r="D277" s="350" t="e">
        <f>VLOOKUP(B277,Ind!$B$7:$L$560,3,0)</f>
        <v>#N/A</v>
      </c>
      <c r="E277" s="195" t="e">
        <f>VLOOKUP(B277,Ind!$B$7:$L$560,4,0)</f>
        <v>#N/A</v>
      </c>
      <c r="F277" s="195" t="e">
        <f>VLOOKUP(B277,Ind!$B$7:$L$560,5,0)</f>
        <v>#N/A</v>
      </c>
      <c r="G277" s="195" t="e">
        <f>VLOOKUP(B277,Ind!$B$7:$L$560,6,0)</f>
        <v>#N/A</v>
      </c>
      <c r="H277" s="195" t="e">
        <f>VLOOKUP(B277,Ind!$B$7:$L$560,7,0)</f>
        <v>#N/A</v>
      </c>
      <c r="I277" s="195" t="e">
        <f>VLOOKUP(B277,Ind!$B$7:$L$560,8,0)</f>
        <v>#N/A</v>
      </c>
      <c r="J277" s="196" t="e">
        <f>VLOOKUP(B277,Ind!$B$7:$L$560,9,0)</f>
        <v>#N/A</v>
      </c>
      <c r="K277" s="196" t="e">
        <f>VLOOKUP(B277,Ind!$B$7:$L$560,10,0)</f>
        <v>#N/A</v>
      </c>
      <c r="L277" s="196" t="e">
        <f>VLOOKUP(B277,Ind!$B$7:$L$560,11,0)</f>
        <v>#N/A</v>
      </c>
      <c r="M277" s="196" t="e">
        <f>VLOOKUP(B277,Ind!$B$7:$T$560,12,0)</f>
        <v>#N/A</v>
      </c>
      <c r="N277" s="196" t="e">
        <f>VLOOKUP(B277,Ind!$B$7:$T$560,13,0)</f>
        <v>#N/A</v>
      </c>
      <c r="O277" s="196" t="e">
        <f>VLOOKUP(B277,Ind!$B$7:$T$560,14,0)</f>
        <v>#N/A</v>
      </c>
      <c r="P277" s="196" t="e">
        <f>VLOOKUP(B277,Ind!$B$7:$T$560,15,0)</f>
        <v>#N/A</v>
      </c>
      <c r="Q277" s="196" t="e">
        <f>VLOOKUP(B277,Ind!$B$7:$T$560,16,0)</f>
        <v>#N/A</v>
      </c>
      <c r="R277" s="196" t="e">
        <f>VLOOKUP(B277,Ind!$B$7:$T$560,17,0)</f>
        <v>#N/A</v>
      </c>
    </row>
    <row r="278" spans="1:18" ht="12.75" customHeight="1">
      <c r="A278" s="57">
        <v>230</v>
      </c>
      <c r="B278" s="324"/>
      <c r="C278" s="195" t="e">
        <f>VLOOKUP(B278,Ind!$B$7:$L$560,2,0)</f>
        <v>#N/A</v>
      </c>
      <c r="D278" s="350" t="e">
        <f>VLOOKUP(B278,Ind!$B$7:$L$560,3,0)</f>
        <v>#N/A</v>
      </c>
      <c r="E278" s="195" t="e">
        <f>VLOOKUP(B278,Ind!$B$7:$L$560,4,0)</f>
        <v>#N/A</v>
      </c>
      <c r="F278" s="195" t="e">
        <f>VLOOKUP(B278,Ind!$B$7:$L$560,5,0)</f>
        <v>#N/A</v>
      </c>
      <c r="G278" s="195" t="e">
        <f>VLOOKUP(B278,Ind!$B$7:$L$560,6,0)</f>
        <v>#N/A</v>
      </c>
      <c r="H278" s="195" t="e">
        <f>VLOOKUP(B278,Ind!$B$7:$L$560,7,0)</f>
        <v>#N/A</v>
      </c>
      <c r="I278" s="195" t="e">
        <f>VLOOKUP(B278,Ind!$B$7:$L$560,8,0)</f>
        <v>#N/A</v>
      </c>
      <c r="J278" s="196" t="e">
        <f>VLOOKUP(B278,Ind!$B$7:$L$560,9,0)</f>
        <v>#N/A</v>
      </c>
      <c r="K278" s="196" t="e">
        <f>VLOOKUP(B278,Ind!$B$7:$L$560,10,0)</f>
        <v>#N/A</v>
      </c>
      <c r="L278" s="196" t="e">
        <f>VLOOKUP(B278,Ind!$B$7:$L$560,11,0)</f>
        <v>#N/A</v>
      </c>
      <c r="M278" s="196" t="e">
        <f>VLOOKUP(B278,Ind!$B$7:$T$560,12,0)</f>
        <v>#N/A</v>
      </c>
      <c r="N278" s="196" t="e">
        <f>VLOOKUP(B278,Ind!$B$7:$T$560,13,0)</f>
        <v>#N/A</v>
      </c>
      <c r="O278" s="196" t="e">
        <f>VLOOKUP(B278,Ind!$B$7:$T$560,14,0)</f>
        <v>#N/A</v>
      </c>
      <c r="P278" s="196" t="e">
        <f>VLOOKUP(B278,Ind!$B$7:$T$560,15,0)</f>
        <v>#N/A</v>
      </c>
      <c r="Q278" s="196" t="e">
        <f>VLOOKUP(B278,Ind!$B$7:$T$560,16,0)</f>
        <v>#N/A</v>
      </c>
      <c r="R278" s="196" t="e">
        <f>VLOOKUP(B278,Ind!$B$7:$T$560,17,0)</f>
        <v>#N/A</v>
      </c>
    </row>
    <row r="279" spans="1:18" ht="12.75" customHeight="1">
      <c r="A279" s="57">
        <v>231</v>
      </c>
      <c r="B279" s="324"/>
      <c r="C279" s="195" t="e">
        <f>VLOOKUP(B279,Ind!$B$7:$L$560,2,0)</f>
        <v>#N/A</v>
      </c>
      <c r="D279" s="350" t="e">
        <f>VLOOKUP(B279,Ind!$B$7:$L$560,3,0)</f>
        <v>#N/A</v>
      </c>
      <c r="E279" s="195" t="e">
        <f>VLOOKUP(B279,Ind!$B$7:$L$560,4,0)</f>
        <v>#N/A</v>
      </c>
      <c r="F279" s="195" t="e">
        <f>VLOOKUP(B279,Ind!$B$7:$L$560,5,0)</f>
        <v>#N/A</v>
      </c>
      <c r="G279" s="195" t="e">
        <f>VLOOKUP(B279,Ind!$B$7:$L$560,6,0)</f>
        <v>#N/A</v>
      </c>
      <c r="H279" s="195" t="e">
        <f>VLOOKUP(B279,Ind!$B$7:$L$560,7,0)</f>
        <v>#N/A</v>
      </c>
      <c r="I279" s="195" t="e">
        <f>VLOOKUP(B279,Ind!$B$7:$L$560,8,0)</f>
        <v>#N/A</v>
      </c>
      <c r="J279" s="196" t="e">
        <f>VLOOKUP(B279,Ind!$B$7:$L$560,9,0)</f>
        <v>#N/A</v>
      </c>
      <c r="K279" s="196" t="e">
        <f>VLOOKUP(B279,Ind!$B$7:$L$560,10,0)</f>
        <v>#N/A</v>
      </c>
      <c r="L279" s="196" t="e">
        <f>VLOOKUP(B279,Ind!$B$7:$L$560,11,0)</f>
        <v>#N/A</v>
      </c>
      <c r="M279" s="196" t="e">
        <f>VLOOKUP(B279,Ind!$B$7:$T$560,12,0)</f>
        <v>#N/A</v>
      </c>
      <c r="N279" s="196" t="e">
        <f>VLOOKUP(B279,Ind!$B$7:$T$560,13,0)</f>
        <v>#N/A</v>
      </c>
      <c r="O279" s="196" t="e">
        <f>VLOOKUP(B279,Ind!$B$7:$T$560,14,0)</f>
        <v>#N/A</v>
      </c>
      <c r="P279" s="196" t="e">
        <f>VLOOKUP(B279,Ind!$B$7:$T$560,15,0)</f>
        <v>#N/A</v>
      </c>
      <c r="Q279" s="196" t="e">
        <f>VLOOKUP(B279,Ind!$B$7:$T$560,16,0)</f>
        <v>#N/A</v>
      </c>
      <c r="R279" s="196" t="e">
        <f>VLOOKUP(B279,Ind!$B$7:$T$560,17,0)</f>
        <v>#N/A</v>
      </c>
    </row>
    <row r="280" spans="1:18" ht="12.75" customHeight="1">
      <c r="A280" s="57">
        <v>232</v>
      </c>
      <c r="B280" s="324"/>
      <c r="C280" s="195" t="e">
        <f>VLOOKUP(B280,Ind!$B$7:$L$560,2,0)</f>
        <v>#N/A</v>
      </c>
      <c r="D280" s="350" t="e">
        <f>VLOOKUP(B280,Ind!$B$7:$L$560,3,0)</f>
        <v>#N/A</v>
      </c>
      <c r="E280" s="195" t="e">
        <f>VLOOKUP(B280,Ind!$B$7:$L$560,4,0)</f>
        <v>#N/A</v>
      </c>
      <c r="F280" s="195" t="e">
        <f>VLOOKUP(B280,Ind!$B$7:$L$560,5,0)</f>
        <v>#N/A</v>
      </c>
      <c r="G280" s="195" t="e">
        <f>VLOOKUP(B280,Ind!$B$7:$L$560,6,0)</f>
        <v>#N/A</v>
      </c>
      <c r="H280" s="195" t="e">
        <f>VLOOKUP(B280,Ind!$B$7:$L$560,7,0)</f>
        <v>#N/A</v>
      </c>
      <c r="I280" s="195" t="e">
        <f>VLOOKUP(B280,Ind!$B$7:$L$560,8,0)</f>
        <v>#N/A</v>
      </c>
      <c r="J280" s="196" t="e">
        <f>VLOOKUP(B280,Ind!$B$7:$L$560,9,0)</f>
        <v>#N/A</v>
      </c>
      <c r="K280" s="196" t="e">
        <f>VLOOKUP(B280,Ind!$B$7:$L$560,10,0)</f>
        <v>#N/A</v>
      </c>
      <c r="L280" s="196" t="e">
        <f>VLOOKUP(B280,Ind!$B$7:$L$560,11,0)</f>
        <v>#N/A</v>
      </c>
      <c r="M280" s="196" t="e">
        <f>VLOOKUP(B280,Ind!$B$7:$T$560,12,0)</f>
        <v>#N/A</v>
      </c>
      <c r="N280" s="196" t="e">
        <f>VLOOKUP(B280,Ind!$B$7:$T$560,13,0)</f>
        <v>#N/A</v>
      </c>
      <c r="O280" s="196" t="e">
        <f>VLOOKUP(B280,Ind!$B$7:$T$560,14,0)</f>
        <v>#N/A</v>
      </c>
      <c r="P280" s="196" t="e">
        <f>VLOOKUP(B280,Ind!$B$7:$T$560,15,0)</f>
        <v>#N/A</v>
      </c>
      <c r="Q280" s="196" t="e">
        <f>VLOOKUP(B280,Ind!$B$7:$T$560,16,0)</f>
        <v>#N/A</v>
      </c>
      <c r="R280" s="196" t="e">
        <f>VLOOKUP(B280,Ind!$B$7:$T$560,17,0)</f>
        <v>#N/A</v>
      </c>
    </row>
    <row r="281" spans="1:18" ht="12.75" customHeight="1">
      <c r="A281" s="57">
        <v>233</v>
      </c>
      <c r="B281" s="324"/>
      <c r="C281" s="195" t="e">
        <f>VLOOKUP(B281,Ind!$B$7:$L$560,2,0)</f>
        <v>#N/A</v>
      </c>
      <c r="D281" s="350" t="e">
        <f>VLOOKUP(B281,Ind!$B$7:$L$560,3,0)</f>
        <v>#N/A</v>
      </c>
      <c r="E281" s="195" t="e">
        <f>VLOOKUP(B281,Ind!$B$7:$L$560,4,0)</f>
        <v>#N/A</v>
      </c>
      <c r="F281" s="195" t="e">
        <f>VLOOKUP(B281,Ind!$B$7:$L$560,5,0)</f>
        <v>#N/A</v>
      </c>
      <c r="G281" s="195" t="e">
        <f>VLOOKUP(B281,Ind!$B$7:$L$560,6,0)</f>
        <v>#N/A</v>
      </c>
      <c r="H281" s="195" t="e">
        <f>VLOOKUP(B281,Ind!$B$7:$L$560,7,0)</f>
        <v>#N/A</v>
      </c>
      <c r="I281" s="195" t="e">
        <f>VLOOKUP(B281,Ind!$B$7:$L$560,8,0)</f>
        <v>#N/A</v>
      </c>
      <c r="J281" s="196" t="e">
        <f>VLOOKUP(B281,Ind!$B$7:$L$560,9,0)</f>
        <v>#N/A</v>
      </c>
      <c r="K281" s="196" t="e">
        <f>VLOOKUP(B281,Ind!$B$7:$L$560,10,0)</f>
        <v>#N/A</v>
      </c>
      <c r="L281" s="196" t="e">
        <f>VLOOKUP(B281,Ind!$B$7:$L$560,11,0)</f>
        <v>#N/A</v>
      </c>
      <c r="M281" s="196" t="e">
        <f>VLOOKUP(B281,Ind!$B$7:$T$560,12,0)</f>
        <v>#N/A</v>
      </c>
      <c r="N281" s="196" t="e">
        <f>VLOOKUP(B281,Ind!$B$7:$T$560,13,0)</f>
        <v>#N/A</v>
      </c>
      <c r="O281" s="196" t="e">
        <f>VLOOKUP(B281,Ind!$B$7:$T$560,14,0)</f>
        <v>#N/A</v>
      </c>
      <c r="P281" s="196" t="e">
        <f>VLOOKUP(B281,Ind!$B$7:$T$560,15,0)</f>
        <v>#N/A</v>
      </c>
      <c r="Q281" s="196" t="e">
        <f>VLOOKUP(B281,Ind!$B$7:$T$560,16,0)</f>
        <v>#N/A</v>
      </c>
      <c r="R281" s="196" t="e">
        <f>VLOOKUP(B281,Ind!$B$7:$T$560,17,0)</f>
        <v>#N/A</v>
      </c>
    </row>
    <row r="282" spans="1:18" ht="12.75" customHeight="1">
      <c r="A282" s="57">
        <v>234</v>
      </c>
      <c r="B282" s="324"/>
      <c r="C282" s="195" t="e">
        <f>VLOOKUP(B282,Ind!$B$7:$L$560,2,0)</f>
        <v>#N/A</v>
      </c>
      <c r="D282" s="350" t="e">
        <f>VLOOKUP(B282,Ind!$B$7:$L$560,3,0)</f>
        <v>#N/A</v>
      </c>
      <c r="E282" s="195" t="e">
        <f>VLOOKUP(B282,Ind!$B$7:$L$560,4,0)</f>
        <v>#N/A</v>
      </c>
      <c r="F282" s="195" t="e">
        <f>VLOOKUP(B282,Ind!$B$7:$L$560,5,0)</f>
        <v>#N/A</v>
      </c>
      <c r="G282" s="195" t="e">
        <f>VLOOKUP(B282,Ind!$B$7:$L$560,6,0)</f>
        <v>#N/A</v>
      </c>
      <c r="H282" s="195" t="e">
        <f>VLOOKUP(B282,Ind!$B$7:$L$560,7,0)</f>
        <v>#N/A</v>
      </c>
      <c r="I282" s="195" t="e">
        <f>VLOOKUP(B282,Ind!$B$7:$L$560,8,0)</f>
        <v>#N/A</v>
      </c>
      <c r="J282" s="196" t="e">
        <f>VLOOKUP(B282,Ind!$B$7:$L$560,9,0)</f>
        <v>#N/A</v>
      </c>
      <c r="K282" s="196" t="e">
        <f>VLOOKUP(B282,Ind!$B$7:$L$560,10,0)</f>
        <v>#N/A</v>
      </c>
      <c r="L282" s="196" t="e">
        <f>VLOOKUP(B282,Ind!$B$7:$L$560,11,0)</f>
        <v>#N/A</v>
      </c>
      <c r="M282" s="196" t="e">
        <f>VLOOKUP(B282,Ind!$B$7:$T$560,12,0)</f>
        <v>#N/A</v>
      </c>
      <c r="N282" s="196" t="e">
        <f>VLOOKUP(B282,Ind!$B$7:$T$560,13,0)</f>
        <v>#N/A</v>
      </c>
      <c r="O282" s="196" t="e">
        <f>VLOOKUP(B282,Ind!$B$7:$T$560,14,0)</f>
        <v>#N/A</v>
      </c>
      <c r="P282" s="196" t="e">
        <f>VLOOKUP(B282,Ind!$B$7:$T$560,15,0)</f>
        <v>#N/A</v>
      </c>
      <c r="Q282" s="196" t="e">
        <f>VLOOKUP(B282,Ind!$B$7:$T$560,16,0)</f>
        <v>#N/A</v>
      </c>
      <c r="R282" s="196" t="e">
        <f>VLOOKUP(B282,Ind!$B$7:$T$560,17,0)</f>
        <v>#N/A</v>
      </c>
    </row>
    <row r="283" spans="1:18" ht="12.75" customHeight="1">
      <c r="A283" s="57">
        <v>235</v>
      </c>
      <c r="B283" s="324"/>
      <c r="C283" s="195" t="e">
        <f>VLOOKUP(B283,Ind!$B$7:$L$560,2,0)</f>
        <v>#N/A</v>
      </c>
      <c r="D283" s="350" t="e">
        <f>VLOOKUP(B283,Ind!$B$7:$L$560,3,0)</f>
        <v>#N/A</v>
      </c>
      <c r="E283" s="195" t="e">
        <f>VLOOKUP(B283,Ind!$B$7:$L$560,4,0)</f>
        <v>#N/A</v>
      </c>
      <c r="F283" s="195" t="e">
        <f>VLOOKUP(B283,Ind!$B$7:$L$560,5,0)</f>
        <v>#N/A</v>
      </c>
      <c r="G283" s="195" t="e">
        <f>VLOOKUP(B283,Ind!$B$7:$L$560,6,0)</f>
        <v>#N/A</v>
      </c>
      <c r="H283" s="195" t="e">
        <f>VLOOKUP(B283,Ind!$B$7:$L$560,7,0)</f>
        <v>#N/A</v>
      </c>
      <c r="I283" s="195" t="e">
        <f>VLOOKUP(B283,Ind!$B$7:$L$560,8,0)</f>
        <v>#N/A</v>
      </c>
      <c r="J283" s="196" t="e">
        <f>VLOOKUP(B283,Ind!$B$7:$L$560,9,0)</f>
        <v>#N/A</v>
      </c>
      <c r="K283" s="196" t="e">
        <f>VLOOKUP(B283,Ind!$B$7:$L$560,10,0)</f>
        <v>#N/A</v>
      </c>
      <c r="L283" s="196" t="e">
        <f>VLOOKUP(B283,Ind!$B$7:$L$560,11,0)</f>
        <v>#N/A</v>
      </c>
      <c r="M283" s="196" t="e">
        <f>VLOOKUP(B283,Ind!$B$7:$T$560,12,0)</f>
        <v>#N/A</v>
      </c>
      <c r="N283" s="196" t="e">
        <f>VLOOKUP(B283,Ind!$B$7:$T$560,13,0)</f>
        <v>#N/A</v>
      </c>
      <c r="O283" s="196" t="e">
        <f>VLOOKUP(B283,Ind!$B$7:$T$560,14,0)</f>
        <v>#N/A</v>
      </c>
      <c r="P283" s="196" t="e">
        <f>VLOOKUP(B283,Ind!$B$7:$T$560,15,0)</f>
        <v>#N/A</v>
      </c>
      <c r="Q283" s="196" t="e">
        <f>VLOOKUP(B283,Ind!$B$7:$T$560,16,0)</f>
        <v>#N/A</v>
      </c>
      <c r="R283" s="196" t="e">
        <f>VLOOKUP(B283,Ind!$B$7:$T$560,17,0)</f>
        <v>#N/A</v>
      </c>
    </row>
    <row r="284" spans="1:18" ht="12.75" customHeight="1">
      <c r="A284" s="57">
        <v>236</v>
      </c>
      <c r="B284" s="324"/>
      <c r="C284" s="195" t="e">
        <f>VLOOKUP(B284,Ind!$B$7:$L$560,2,0)</f>
        <v>#N/A</v>
      </c>
      <c r="D284" s="350" t="e">
        <f>VLOOKUP(B284,Ind!$B$7:$L$560,3,0)</f>
        <v>#N/A</v>
      </c>
      <c r="E284" s="195" t="e">
        <f>VLOOKUP(B284,Ind!$B$7:$L$560,4,0)</f>
        <v>#N/A</v>
      </c>
      <c r="F284" s="195" t="e">
        <f>VLOOKUP(B284,Ind!$B$7:$L$560,5,0)</f>
        <v>#N/A</v>
      </c>
      <c r="G284" s="195" t="e">
        <f>VLOOKUP(B284,Ind!$B$7:$L$560,6,0)</f>
        <v>#N/A</v>
      </c>
      <c r="H284" s="195" t="e">
        <f>VLOOKUP(B284,Ind!$B$7:$L$560,7,0)</f>
        <v>#N/A</v>
      </c>
      <c r="I284" s="195" t="e">
        <f>VLOOKUP(B284,Ind!$B$7:$L$560,8,0)</f>
        <v>#N/A</v>
      </c>
      <c r="J284" s="196" t="e">
        <f>VLOOKUP(B284,Ind!$B$7:$L$560,9,0)</f>
        <v>#N/A</v>
      </c>
      <c r="K284" s="196" t="e">
        <f>VLOOKUP(B284,Ind!$B$7:$L$560,10,0)</f>
        <v>#N/A</v>
      </c>
      <c r="L284" s="196" t="e">
        <f>VLOOKUP(B284,Ind!$B$7:$L$560,11,0)</f>
        <v>#N/A</v>
      </c>
      <c r="M284" s="196" t="e">
        <f>VLOOKUP(B284,Ind!$B$7:$T$560,12,0)</f>
        <v>#N/A</v>
      </c>
      <c r="N284" s="196" t="e">
        <f>VLOOKUP(B284,Ind!$B$7:$T$560,13,0)</f>
        <v>#N/A</v>
      </c>
      <c r="O284" s="196" t="e">
        <f>VLOOKUP(B284,Ind!$B$7:$T$560,14,0)</f>
        <v>#N/A</v>
      </c>
      <c r="P284" s="196" t="e">
        <f>VLOOKUP(B284,Ind!$B$7:$T$560,15,0)</f>
        <v>#N/A</v>
      </c>
      <c r="Q284" s="196" t="e">
        <f>VLOOKUP(B284,Ind!$B$7:$T$560,16,0)</f>
        <v>#N/A</v>
      </c>
      <c r="R284" s="196" t="e">
        <f>VLOOKUP(B284,Ind!$B$7:$T$560,17,0)</f>
        <v>#N/A</v>
      </c>
    </row>
    <row r="285" spans="1:18" ht="12.75" customHeight="1">
      <c r="A285" s="57">
        <v>237</v>
      </c>
      <c r="B285" s="324"/>
      <c r="C285" s="195" t="e">
        <f>VLOOKUP(B285,Ind!$B$7:$L$560,2,0)</f>
        <v>#N/A</v>
      </c>
      <c r="D285" s="350" t="e">
        <f>VLOOKUP(B285,Ind!$B$7:$L$560,3,0)</f>
        <v>#N/A</v>
      </c>
      <c r="E285" s="195" t="e">
        <f>VLOOKUP(B285,Ind!$B$7:$L$560,4,0)</f>
        <v>#N/A</v>
      </c>
      <c r="F285" s="195" t="e">
        <f>VLOOKUP(B285,Ind!$B$7:$L$560,5,0)</f>
        <v>#N/A</v>
      </c>
      <c r="G285" s="195" t="e">
        <f>VLOOKUP(B285,Ind!$B$7:$L$560,6,0)</f>
        <v>#N/A</v>
      </c>
      <c r="H285" s="195" t="e">
        <f>VLOOKUP(B285,Ind!$B$7:$L$560,7,0)</f>
        <v>#N/A</v>
      </c>
      <c r="I285" s="195" t="e">
        <f>VLOOKUP(B285,Ind!$B$7:$L$560,8,0)</f>
        <v>#N/A</v>
      </c>
      <c r="J285" s="196" t="e">
        <f>VLOOKUP(B285,Ind!$B$7:$L$560,9,0)</f>
        <v>#N/A</v>
      </c>
      <c r="K285" s="196" t="e">
        <f>VLOOKUP(B285,Ind!$B$7:$L$560,10,0)</f>
        <v>#N/A</v>
      </c>
      <c r="L285" s="196" t="e">
        <f>VLOOKUP(B285,Ind!$B$7:$L$560,11,0)</f>
        <v>#N/A</v>
      </c>
      <c r="M285" s="196" t="e">
        <f>VLOOKUP(B285,Ind!$B$7:$T$560,12,0)</f>
        <v>#N/A</v>
      </c>
      <c r="N285" s="196" t="e">
        <f>VLOOKUP(B285,Ind!$B$7:$T$560,13,0)</f>
        <v>#N/A</v>
      </c>
      <c r="O285" s="196" t="e">
        <f>VLOOKUP(B285,Ind!$B$7:$T$560,14,0)</f>
        <v>#N/A</v>
      </c>
      <c r="P285" s="196" t="e">
        <f>VLOOKUP(B285,Ind!$B$7:$T$560,15,0)</f>
        <v>#N/A</v>
      </c>
      <c r="Q285" s="196" t="e">
        <f>VLOOKUP(B285,Ind!$B$7:$T$560,16,0)</f>
        <v>#N/A</v>
      </c>
      <c r="R285" s="196" t="e">
        <f>VLOOKUP(B285,Ind!$B$7:$T$560,17,0)</f>
        <v>#N/A</v>
      </c>
    </row>
    <row r="286" spans="1:18" ht="12.75" customHeight="1">
      <c r="A286" s="57">
        <v>238</v>
      </c>
      <c r="B286" s="324"/>
      <c r="C286" s="195" t="e">
        <f>VLOOKUP(B286,Ind!$B$7:$L$560,2,0)</f>
        <v>#N/A</v>
      </c>
      <c r="D286" s="350" t="e">
        <f>VLOOKUP(B286,Ind!$B$7:$L$560,3,0)</f>
        <v>#N/A</v>
      </c>
      <c r="E286" s="195" t="e">
        <f>VLOOKUP(B286,Ind!$B$7:$L$560,4,0)</f>
        <v>#N/A</v>
      </c>
      <c r="F286" s="195" t="e">
        <f>VLOOKUP(B286,Ind!$B$7:$L$560,5,0)</f>
        <v>#N/A</v>
      </c>
      <c r="G286" s="195" t="e">
        <f>VLOOKUP(B286,Ind!$B$7:$L$560,6,0)</f>
        <v>#N/A</v>
      </c>
      <c r="H286" s="195" t="e">
        <f>VLOOKUP(B286,Ind!$B$7:$L$560,7,0)</f>
        <v>#N/A</v>
      </c>
      <c r="I286" s="195" t="e">
        <f>VLOOKUP(B286,Ind!$B$7:$L$560,8,0)</f>
        <v>#N/A</v>
      </c>
      <c r="J286" s="196" t="e">
        <f>VLOOKUP(B286,Ind!$B$7:$L$560,9,0)</f>
        <v>#N/A</v>
      </c>
      <c r="K286" s="196" t="e">
        <f>VLOOKUP(B286,Ind!$B$7:$L$560,10,0)</f>
        <v>#N/A</v>
      </c>
      <c r="L286" s="196" t="e">
        <f>VLOOKUP(B286,Ind!$B$7:$L$560,11,0)</f>
        <v>#N/A</v>
      </c>
      <c r="M286" s="196" t="e">
        <f>VLOOKUP(B286,Ind!$B$7:$T$560,12,0)</f>
        <v>#N/A</v>
      </c>
      <c r="N286" s="196" t="e">
        <f>VLOOKUP(B286,Ind!$B$7:$T$560,13,0)</f>
        <v>#N/A</v>
      </c>
      <c r="O286" s="196" t="e">
        <f>VLOOKUP(B286,Ind!$B$7:$T$560,14,0)</f>
        <v>#N/A</v>
      </c>
      <c r="P286" s="196" t="e">
        <f>VLOOKUP(B286,Ind!$B$7:$T$560,15,0)</f>
        <v>#N/A</v>
      </c>
      <c r="Q286" s="196" t="e">
        <f>VLOOKUP(B286,Ind!$B$7:$T$560,16,0)</f>
        <v>#N/A</v>
      </c>
      <c r="R286" s="196" t="e">
        <f>VLOOKUP(B286,Ind!$B$7:$T$560,17,0)</f>
        <v>#N/A</v>
      </c>
    </row>
    <row r="287" spans="1:18" ht="12.75" customHeight="1">
      <c r="A287" s="57">
        <v>239</v>
      </c>
      <c r="B287" s="324"/>
      <c r="C287" s="195" t="e">
        <f>VLOOKUP(B287,Ind!$B$7:$L$560,2,0)</f>
        <v>#N/A</v>
      </c>
      <c r="D287" s="350" t="e">
        <f>VLOOKUP(B287,Ind!$B$7:$L$560,3,0)</f>
        <v>#N/A</v>
      </c>
      <c r="E287" s="195" t="e">
        <f>VLOOKUP(B287,Ind!$B$7:$L$560,4,0)</f>
        <v>#N/A</v>
      </c>
      <c r="F287" s="195" t="e">
        <f>VLOOKUP(B287,Ind!$B$7:$L$560,5,0)</f>
        <v>#N/A</v>
      </c>
      <c r="G287" s="195" t="e">
        <f>VLOOKUP(B287,Ind!$B$7:$L$560,6,0)</f>
        <v>#N/A</v>
      </c>
      <c r="H287" s="195" t="e">
        <f>VLOOKUP(B287,Ind!$B$7:$L$560,7,0)</f>
        <v>#N/A</v>
      </c>
      <c r="I287" s="195" t="e">
        <f>VLOOKUP(B287,Ind!$B$7:$L$560,8,0)</f>
        <v>#N/A</v>
      </c>
      <c r="J287" s="196" t="e">
        <f>VLOOKUP(B287,Ind!$B$7:$L$560,9,0)</f>
        <v>#N/A</v>
      </c>
      <c r="K287" s="196" t="e">
        <f>VLOOKUP(B287,Ind!$B$7:$L$560,10,0)</f>
        <v>#N/A</v>
      </c>
      <c r="L287" s="196" t="e">
        <f>VLOOKUP(B287,Ind!$B$7:$L$560,11,0)</f>
        <v>#N/A</v>
      </c>
      <c r="M287" s="196" t="e">
        <f>VLOOKUP(B287,Ind!$B$7:$T$560,12,0)</f>
        <v>#N/A</v>
      </c>
      <c r="N287" s="196" t="e">
        <f>VLOOKUP(B287,Ind!$B$7:$T$560,13,0)</f>
        <v>#N/A</v>
      </c>
      <c r="O287" s="196" t="e">
        <f>VLOOKUP(B287,Ind!$B$7:$T$560,14,0)</f>
        <v>#N/A</v>
      </c>
      <c r="P287" s="196" t="e">
        <f>VLOOKUP(B287,Ind!$B$7:$T$560,15,0)</f>
        <v>#N/A</v>
      </c>
      <c r="Q287" s="196" t="e">
        <f>VLOOKUP(B287,Ind!$B$7:$T$560,16,0)</f>
        <v>#N/A</v>
      </c>
      <c r="R287" s="196" t="e">
        <f>VLOOKUP(B287,Ind!$B$7:$T$560,17,0)</f>
        <v>#N/A</v>
      </c>
    </row>
    <row r="288" spans="1:18" ht="12.75" customHeight="1">
      <c r="A288" s="57">
        <v>240</v>
      </c>
      <c r="B288" s="324"/>
      <c r="C288" s="195" t="e">
        <f>VLOOKUP(B288,Ind!$B$7:$L$560,2,0)</f>
        <v>#N/A</v>
      </c>
      <c r="D288" s="350" t="e">
        <f>VLOOKUP(B288,Ind!$B$7:$L$560,3,0)</f>
        <v>#N/A</v>
      </c>
      <c r="E288" s="195" t="e">
        <f>VLOOKUP(B288,Ind!$B$7:$L$560,4,0)</f>
        <v>#N/A</v>
      </c>
      <c r="F288" s="195" t="e">
        <f>VLOOKUP(B288,Ind!$B$7:$L$560,5,0)</f>
        <v>#N/A</v>
      </c>
      <c r="G288" s="195" t="e">
        <f>VLOOKUP(B288,Ind!$B$7:$L$560,6,0)</f>
        <v>#N/A</v>
      </c>
      <c r="H288" s="195" t="e">
        <f>VLOOKUP(B288,Ind!$B$7:$L$560,7,0)</f>
        <v>#N/A</v>
      </c>
      <c r="I288" s="195" t="e">
        <f>VLOOKUP(B288,Ind!$B$7:$L$560,8,0)</f>
        <v>#N/A</v>
      </c>
      <c r="J288" s="196" t="e">
        <f>VLOOKUP(B288,Ind!$B$7:$L$560,9,0)</f>
        <v>#N/A</v>
      </c>
      <c r="K288" s="196" t="e">
        <f>VLOOKUP(B288,Ind!$B$7:$L$560,10,0)</f>
        <v>#N/A</v>
      </c>
      <c r="L288" s="196" t="e">
        <f>VLOOKUP(B288,Ind!$B$7:$L$560,11,0)</f>
        <v>#N/A</v>
      </c>
      <c r="M288" s="196" t="e">
        <f>VLOOKUP(B288,Ind!$B$7:$T$560,12,0)</f>
        <v>#N/A</v>
      </c>
      <c r="N288" s="196" t="e">
        <f>VLOOKUP(B288,Ind!$B$7:$T$560,13,0)</f>
        <v>#N/A</v>
      </c>
      <c r="O288" s="196" t="e">
        <f>VLOOKUP(B288,Ind!$B$7:$T$560,14,0)</f>
        <v>#N/A</v>
      </c>
      <c r="P288" s="196" t="e">
        <f>VLOOKUP(B288,Ind!$B$7:$T$560,15,0)</f>
        <v>#N/A</v>
      </c>
      <c r="Q288" s="196" t="e">
        <f>VLOOKUP(B288,Ind!$B$7:$T$560,16,0)</f>
        <v>#N/A</v>
      </c>
      <c r="R288" s="196" t="e">
        <f>VLOOKUP(B288,Ind!$B$7:$T$560,17,0)</f>
        <v>#N/A</v>
      </c>
    </row>
    <row r="289" spans="1:18" ht="12.75" customHeight="1">
      <c r="A289" s="57">
        <v>241</v>
      </c>
      <c r="B289" s="324"/>
      <c r="C289" s="195" t="e">
        <f>VLOOKUP(B289,Ind!$B$7:$L$560,2,0)</f>
        <v>#N/A</v>
      </c>
      <c r="D289" s="350" t="e">
        <f>VLOOKUP(B289,Ind!$B$7:$L$560,3,0)</f>
        <v>#N/A</v>
      </c>
      <c r="E289" s="195" t="e">
        <f>VLOOKUP(B289,Ind!$B$7:$L$560,4,0)</f>
        <v>#N/A</v>
      </c>
      <c r="F289" s="195" t="e">
        <f>VLOOKUP(B289,Ind!$B$7:$L$560,5,0)</f>
        <v>#N/A</v>
      </c>
      <c r="G289" s="195" t="e">
        <f>VLOOKUP(B289,Ind!$B$7:$L$560,6,0)</f>
        <v>#N/A</v>
      </c>
      <c r="H289" s="195" t="e">
        <f>VLOOKUP(B289,Ind!$B$7:$L$560,7,0)</f>
        <v>#N/A</v>
      </c>
      <c r="I289" s="195" t="e">
        <f>VLOOKUP(B289,Ind!$B$7:$L$560,8,0)</f>
        <v>#N/A</v>
      </c>
      <c r="J289" s="196" t="e">
        <f>VLOOKUP(B289,Ind!$B$7:$L$560,9,0)</f>
        <v>#N/A</v>
      </c>
      <c r="K289" s="196" t="e">
        <f>VLOOKUP(B289,Ind!$B$7:$L$560,10,0)</f>
        <v>#N/A</v>
      </c>
      <c r="L289" s="196" t="e">
        <f>VLOOKUP(B289,Ind!$B$7:$L$560,11,0)</f>
        <v>#N/A</v>
      </c>
      <c r="M289" s="196" t="e">
        <f>VLOOKUP(B289,Ind!$B$7:$T$560,12,0)</f>
        <v>#N/A</v>
      </c>
      <c r="N289" s="196" t="e">
        <f>VLOOKUP(B289,Ind!$B$7:$T$560,13,0)</f>
        <v>#N/A</v>
      </c>
      <c r="O289" s="196" t="e">
        <f>VLOOKUP(B289,Ind!$B$7:$T$560,14,0)</f>
        <v>#N/A</v>
      </c>
      <c r="P289" s="196" t="e">
        <f>VLOOKUP(B289,Ind!$B$7:$T$560,15,0)</f>
        <v>#N/A</v>
      </c>
      <c r="Q289" s="196" t="e">
        <f>VLOOKUP(B289,Ind!$B$7:$T$560,16,0)</f>
        <v>#N/A</v>
      </c>
      <c r="R289" s="196" t="e">
        <f>VLOOKUP(B289,Ind!$B$7:$T$560,17,0)</f>
        <v>#N/A</v>
      </c>
    </row>
    <row r="290" spans="1:18" ht="12.75" customHeight="1">
      <c r="A290" s="57">
        <v>242</v>
      </c>
      <c r="B290" s="324"/>
      <c r="C290" s="195" t="e">
        <f>VLOOKUP(B290,Ind!$B$7:$L$560,2,0)</f>
        <v>#N/A</v>
      </c>
      <c r="D290" s="350" t="e">
        <f>VLOOKUP(B290,Ind!$B$7:$L$560,3,0)</f>
        <v>#N/A</v>
      </c>
      <c r="E290" s="195" t="e">
        <f>VLOOKUP(B290,Ind!$B$7:$L$560,4,0)</f>
        <v>#N/A</v>
      </c>
      <c r="F290" s="195" t="e">
        <f>VLOOKUP(B290,Ind!$B$7:$L$560,5,0)</f>
        <v>#N/A</v>
      </c>
      <c r="G290" s="195" t="e">
        <f>VLOOKUP(B290,Ind!$B$7:$L$560,6,0)</f>
        <v>#N/A</v>
      </c>
      <c r="H290" s="195" t="e">
        <f>VLOOKUP(B290,Ind!$B$7:$L$560,7,0)</f>
        <v>#N/A</v>
      </c>
      <c r="I290" s="195" t="e">
        <f>VLOOKUP(B290,Ind!$B$7:$L$560,8,0)</f>
        <v>#N/A</v>
      </c>
      <c r="J290" s="196" t="e">
        <f>VLOOKUP(B290,Ind!$B$7:$L$560,9,0)</f>
        <v>#N/A</v>
      </c>
      <c r="K290" s="196" t="e">
        <f>VLOOKUP(B290,Ind!$B$7:$L$560,10,0)</f>
        <v>#N/A</v>
      </c>
      <c r="L290" s="196" t="e">
        <f>VLOOKUP(B290,Ind!$B$7:$L$560,11,0)</f>
        <v>#N/A</v>
      </c>
      <c r="M290" s="196" t="e">
        <f>VLOOKUP(B290,Ind!$B$7:$T$560,12,0)</f>
        <v>#N/A</v>
      </c>
      <c r="N290" s="196" t="e">
        <f>VLOOKUP(B290,Ind!$B$7:$T$560,13,0)</f>
        <v>#N/A</v>
      </c>
      <c r="O290" s="196" t="e">
        <f>VLOOKUP(B290,Ind!$B$7:$T$560,14,0)</f>
        <v>#N/A</v>
      </c>
      <c r="P290" s="196" t="e">
        <f>VLOOKUP(B290,Ind!$B$7:$T$560,15,0)</f>
        <v>#N/A</v>
      </c>
      <c r="Q290" s="196" t="e">
        <f>VLOOKUP(B290,Ind!$B$7:$T$560,16,0)</f>
        <v>#N/A</v>
      </c>
      <c r="R290" s="196" t="e">
        <f>VLOOKUP(B290,Ind!$B$7:$T$560,17,0)</f>
        <v>#N/A</v>
      </c>
    </row>
    <row r="291" spans="1:18" ht="12.75" customHeight="1">
      <c r="A291" s="57">
        <v>243</v>
      </c>
      <c r="B291" s="324"/>
      <c r="C291" s="195" t="e">
        <f>VLOOKUP(B291,Ind!$B$7:$L$560,2,0)</f>
        <v>#N/A</v>
      </c>
      <c r="D291" s="350" t="e">
        <f>VLOOKUP(B291,Ind!$B$7:$L$560,3,0)</f>
        <v>#N/A</v>
      </c>
      <c r="E291" s="195" t="e">
        <f>VLOOKUP(B291,Ind!$B$7:$L$560,4,0)</f>
        <v>#N/A</v>
      </c>
      <c r="F291" s="195" t="e">
        <f>VLOOKUP(B291,Ind!$B$7:$L$560,5,0)</f>
        <v>#N/A</v>
      </c>
      <c r="G291" s="195" t="e">
        <f>VLOOKUP(B291,Ind!$B$7:$L$560,6,0)</f>
        <v>#N/A</v>
      </c>
      <c r="H291" s="195" t="e">
        <f>VLOOKUP(B291,Ind!$B$7:$L$560,7,0)</f>
        <v>#N/A</v>
      </c>
      <c r="I291" s="195" t="e">
        <f>VLOOKUP(B291,Ind!$B$7:$L$560,8,0)</f>
        <v>#N/A</v>
      </c>
      <c r="J291" s="196" t="e">
        <f>VLOOKUP(B291,Ind!$B$7:$L$560,9,0)</f>
        <v>#N/A</v>
      </c>
      <c r="K291" s="196" t="e">
        <f>VLOOKUP(B291,Ind!$B$7:$L$560,10,0)</f>
        <v>#N/A</v>
      </c>
      <c r="L291" s="196" t="e">
        <f>VLOOKUP(B291,Ind!$B$7:$L$560,11,0)</f>
        <v>#N/A</v>
      </c>
      <c r="M291" s="196" t="e">
        <f>VLOOKUP(B291,Ind!$B$7:$T$560,12,0)</f>
        <v>#N/A</v>
      </c>
      <c r="N291" s="196" t="e">
        <f>VLOOKUP(B291,Ind!$B$7:$T$560,13,0)</f>
        <v>#N/A</v>
      </c>
      <c r="O291" s="196" t="e">
        <f>VLOOKUP(B291,Ind!$B$7:$T$560,14,0)</f>
        <v>#N/A</v>
      </c>
      <c r="P291" s="196" t="e">
        <f>VLOOKUP(B291,Ind!$B$7:$T$560,15,0)</f>
        <v>#N/A</v>
      </c>
      <c r="Q291" s="196" t="e">
        <f>VLOOKUP(B291,Ind!$B$7:$T$560,16,0)</f>
        <v>#N/A</v>
      </c>
      <c r="R291" s="196" t="e">
        <f>VLOOKUP(B291,Ind!$B$7:$T$560,17,0)</f>
        <v>#N/A</v>
      </c>
    </row>
    <row r="292" spans="1:18" ht="12.75" customHeight="1">
      <c r="A292" s="57">
        <v>244</v>
      </c>
      <c r="B292" s="324"/>
      <c r="C292" s="195" t="e">
        <f>VLOOKUP(B292,Ind!$B$7:$L$560,2,0)</f>
        <v>#N/A</v>
      </c>
      <c r="D292" s="350" t="e">
        <f>VLOOKUP(B292,Ind!$B$7:$L$560,3,0)</f>
        <v>#N/A</v>
      </c>
      <c r="E292" s="195" t="e">
        <f>VLOOKUP(B292,Ind!$B$7:$L$560,4,0)</f>
        <v>#N/A</v>
      </c>
      <c r="F292" s="195" t="e">
        <f>VLOOKUP(B292,Ind!$B$7:$L$560,5,0)</f>
        <v>#N/A</v>
      </c>
      <c r="G292" s="195" t="e">
        <f>VLOOKUP(B292,Ind!$B$7:$L$560,6,0)</f>
        <v>#N/A</v>
      </c>
      <c r="H292" s="195" t="e">
        <f>VLOOKUP(B292,Ind!$B$7:$L$560,7,0)</f>
        <v>#N/A</v>
      </c>
      <c r="I292" s="195" t="e">
        <f>VLOOKUP(B292,Ind!$B$7:$L$560,8,0)</f>
        <v>#N/A</v>
      </c>
      <c r="J292" s="196" t="e">
        <f>VLOOKUP(B292,Ind!$B$7:$L$560,9,0)</f>
        <v>#N/A</v>
      </c>
      <c r="K292" s="196" t="e">
        <f>VLOOKUP(B292,Ind!$B$7:$L$560,10,0)</f>
        <v>#N/A</v>
      </c>
      <c r="L292" s="196" t="e">
        <f>VLOOKUP(B292,Ind!$B$7:$L$560,11,0)</f>
        <v>#N/A</v>
      </c>
      <c r="M292" s="196" t="e">
        <f>VLOOKUP(B292,Ind!$B$7:$T$560,12,0)</f>
        <v>#N/A</v>
      </c>
      <c r="N292" s="196" t="e">
        <f>VLOOKUP(B292,Ind!$B$7:$T$560,13,0)</f>
        <v>#N/A</v>
      </c>
      <c r="O292" s="196" t="e">
        <f>VLOOKUP(B292,Ind!$B$7:$T$560,14,0)</f>
        <v>#N/A</v>
      </c>
      <c r="P292" s="196" t="e">
        <f>VLOOKUP(B292,Ind!$B$7:$T$560,15,0)</f>
        <v>#N/A</v>
      </c>
      <c r="Q292" s="196" t="e">
        <f>VLOOKUP(B292,Ind!$B$7:$T$560,16,0)</f>
        <v>#N/A</v>
      </c>
      <c r="R292" s="196" t="e">
        <f>VLOOKUP(B292,Ind!$B$7:$T$560,17,0)</f>
        <v>#N/A</v>
      </c>
    </row>
    <row r="293" spans="1:18" ht="12.75" customHeight="1">
      <c r="A293" s="57">
        <v>245</v>
      </c>
      <c r="B293" s="324"/>
      <c r="C293" s="195" t="e">
        <f>VLOOKUP(B293,Ind!$B$7:$L$560,2,0)</f>
        <v>#N/A</v>
      </c>
      <c r="D293" s="350" t="e">
        <f>VLOOKUP(B293,Ind!$B$7:$L$560,3,0)</f>
        <v>#N/A</v>
      </c>
      <c r="E293" s="195" t="e">
        <f>VLOOKUP(B293,Ind!$B$7:$L$560,4,0)</f>
        <v>#N/A</v>
      </c>
      <c r="F293" s="195" t="e">
        <f>VLOOKUP(B293,Ind!$B$7:$L$560,5,0)</f>
        <v>#N/A</v>
      </c>
      <c r="G293" s="195" t="e">
        <f>VLOOKUP(B293,Ind!$B$7:$L$560,6,0)</f>
        <v>#N/A</v>
      </c>
      <c r="H293" s="195" t="e">
        <f>VLOOKUP(B293,Ind!$B$7:$L$560,7,0)</f>
        <v>#N/A</v>
      </c>
      <c r="I293" s="195" t="e">
        <f>VLOOKUP(B293,Ind!$B$7:$L$560,8,0)</f>
        <v>#N/A</v>
      </c>
      <c r="J293" s="196" t="e">
        <f>VLOOKUP(B293,Ind!$B$7:$L$560,9,0)</f>
        <v>#N/A</v>
      </c>
      <c r="K293" s="196" t="e">
        <f>VLOOKUP(B293,Ind!$B$7:$L$560,10,0)</f>
        <v>#N/A</v>
      </c>
      <c r="L293" s="196" t="e">
        <f>VLOOKUP(B293,Ind!$B$7:$L$560,11,0)</f>
        <v>#N/A</v>
      </c>
      <c r="M293" s="196" t="e">
        <f>VLOOKUP(B293,Ind!$B$7:$T$560,12,0)</f>
        <v>#N/A</v>
      </c>
      <c r="N293" s="196" t="e">
        <f>VLOOKUP(B293,Ind!$B$7:$T$560,13,0)</f>
        <v>#N/A</v>
      </c>
      <c r="O293" s="196" t="e">
        <f>VLOOKUP(B293,Ind!$B$7:$T$560,14,0)</f>
        <v>#N/A</v>
      </c>
      <c r="P293" s="196" t="e">
        <f>VLOOKUP(B293,Ind!$B$7:$T$560,15,0)</f>
        <v>#N/A</v>
      </c>
      <c r="Q293" s="196" t="e">
        <f>VLOOKUP(B293,Ind!$B$7:$T$560,16,0)</f>
        <v>#N/A</v>
      </c>
      <c r="R293" s="196" t="e">
        <f>VLOOKUP(B293,Ind!$B$7:$T$560,17,0)</f>
        <v>#N/A</v>
      </c>
    </row>
    <row r="294" spans="1:18" ht="12.75" customHeight="1">
      <c r="A294" s="57">
        <v>246</v>
      </c>
      <c r="B294" s="324"/>
      <c r="C294" s="195" t="e">
        <f>VLOOKUP(B294,Ind!$B$7:$L$560,2,0)</f>
        <v>#N/A</v>
      </c>
      <c r="D294" s="350" t="e">
        <f>VLOOKUP(B294,Ind!$B$7:$L$560,3,0)</f>
        <v>#N/A</v>
      </c>
      <c r="E294" s="195" t="e">
        <f>VLOOKUP(B294,Ind!$B$7:$L$560,4,0)</f>
        <v>#N/A</v>
      </c>
      <c r="F294" s="195" t="e">
        <f>VLOOKUP(B294,Ind!$B$7:$L$560,5,0)</f>
        <v>#N/A</v>
      </c>
      <c r="G294" s="195" t="e">
        <f>VLOOKUP(B294,Ind!$B$7:$L$560,6,0)</f>
        <v>#N/A</v>
      </c>
      <c r="H294" s="195" t="e">
        <f>VLOOKUP(B294,Ind!$B$7:$L$560,7,0)</f>
        <v>#N/A</v>
      </c>
      <c r="I294" s="195" t="e">
        <f>VLOOKUP(B294,Ind!$B$7:$L$560,8,0)</f>
        <v>#N/A</v>
      </c>
      <c r="J294" s="196" t="e">
        <f>VLOOKUP(B294,Ind!$B$7:$L$560,9,0)</f>
        <v>#N/A</v>
      </c>
      <c r="K294" s="196" t="e">
        <f>VLOOKUP(B294,Ind!$B$7:$L$560,10,0)</f>
        <v>#N/A</v>
      </c>
      <c r="L294" s="196" t="e">
        <f>VLOOKUP(B294,Ind!$B$7:$L$560,11,0)</f>
        <v>#N/A</v>
      </c>
      <c r="M294" s="196" t="e">
        <f>VLOOKUP(B294,Ind!$B$7:$T$560,12,0)</f>
        <v>#N/A</v>
      </c>
      <c r="N294" s="196" t="e">
        <f>VLOOKUP(B294,Ind!$B$7:$T$560,13,0)</f>
        <v>#N/A</v>
      </c>
      <c r="O294" s="196" t="e">
        <f>VLOOKUP(B294,Ind!$B$7:$T$560,14,0)</f>
        <v>#N/A</v>
      </c>
      <c r="P294" s="196" t="e">
        <f>VLOOKUP(B294,Ind!$B$7:$T$560,15,0)</f>
        <v>#N/A</v>
      </c>
      <c r="Q294" s="196" t="e">
        <f>VLOOKUP(B294,Ind!$B$7:$T$560,16,0)</f>
        <v>#N/A</v>
      </c>
      <c r="R294" s="196" t="e">
        <f>VLOOKUP(B294,Ind!$B$7:$T$560,17,0)</f>
        <v>#N/A</v>
      </c>
    </row>
    <row r="295" spans="1:18" ht="12.75" customHeight="1">
      <c r="A295" s="57">
        <v>247</v>
      </c>
      <c r="B295" s="324"/>
      <c r="C295" s="195" t="e">
        <f>VLOOKUP(B295,Ind!$B$7:$L$560,2,0)</f>
        <v>#N/A</v>
      </c>
      <c r="D295" s="350" t="e">
        <f>VLOOKUP(B295,Ind!$B$7:$L$560,3,0)</f>
        <v>#N/A</v>
      </c>
      <c r="E295" s="195" t="e">
        <f>VLOOKUP(B295,Ind!$B$7:$L$560,4,0)</f>
        <v>#N/A</v>
      </c>
      <c r="F295" s="195" t="e">
        <f>VLOOKUP(B295,Ind!$B$7:$L$560,5,0)</f>
        <v>#N/A</v>
      </c>
      <c r="G295" s="195" t="e">
        <f>VLOOKUP(B295,Ind!$B$7:$L$560,6,0)</f>
        <v>#N/A</v>
      </c>
      <c r="H295" s="195" t="e">
        <f>VLOOKUP(B295,Ind!$B$7:$L$560,7,0)</f>
        <v>#N/A</v>
      </c>
      <c r="I295" s="195" t="e">
        <f>VLOOKUP(B295,Ind!$B$7:$L$560,8,0)</f>
        <v>#N/A</v>
      </c>
      <c r="J295" s="196" t="e">
        <f>VLOOKUP(B295,Ind!$B$7:$L$560,9,0)</f>
        <v>#N/A</v>
      </c>
      <c r="K295" s="196" t="e">
        <f>VLOOKUP(B295,Ind!$B$7:$L$560,10,0)</f>
        <v>#N/A</v>
      </c>
      <c r="L295" s="196" t="e">
        <f>VLOOKUP(B295,Ind!$B$7:$L$560,11,0)</f>
        <v>#N/A</v>
      </c>
      <c r="M295" s="196" t="e">
        <f>VLOOKUP(B295,Ind!$B$7:$T$560,12,0)</f>
        <v>#N/A</v>
      </c>
      <c r="N295" s="196" t="e">
        <f>VLOOKUP(B295,Ind!$B$7:$T$560,13,0)</f>
        <v>#N/A</v>
      </c>
      <c r="O295" s="196" t="e">
        <f>VLOOKUP(B295,Ind!$B$7:$T$560,14,0)</f>
        <v>#N/A</v>
      </c>
      <c r="P295" s="196" t="e">
        <f>VLOOKUP(B295,Ind!$B$7:$T$560,15,0)</f>
        <v>#N/A</v>
      </c>
      <c r="Q295" s="196" t="e">
        <f>VLOOKUP(B295,Ind!$B$7:$T$560,16,0)</f>
        <v>#N/A</v>
      </c>
      <c r="R295" s="196" t="e">
        <f>VLOOKUP(B295,Ind!$B$7:$T$560,17,0)</f>
        <v>#N/A</v>
      </c>
    </row>
    <row r="296" spans="1:18" ht="12.75" customHeight="1">
      <c r="A296" s="57">
        <v>248</v>
      </c>
      <c r="B296" s="324"/>
      <c r="C296" s="195" t="e">
        <f>VLOOKUP(B296,Ind!$B$7:$L$560,2,0)</f>
        <v>#N/A</v>
      </c>
      <c r="D296" s="350" t="e">
        <f>VLOOKUP(B296,Ind!$B$7:$L$560,3,0)</f>
        <v>#N/A</v>
      </c>
      <c r="E296" s="195" t="e">
        <f>VLOOKUP(B296,Ind!$B$7:$L$560,4,0)</f>
        <v>#N/A</v>
      </c>
      <c r="F296" s="195" t="e">
        <f>VLOOKUP(B296,Ind!$B$7:$L$560,5,0)</f>
        <v>#N/A</v>
      </c>
      <c r="G296" s="195" t="e">
        <f>VLOOKUP(B296,Ind!$B$7:$L$560,6,0)</f>
        <v>#N/A</v>
      </c>
      <c r="H296" s="195" t="e">
        <f>VLOOKUP(B296,Ind!$B$7:$L$560,7,0)</f>
        <v>#N/A</v>
      </c>
      <c r="I296" s="195" t="e">
        <f>VLOOKUP(B296,Ind!$B$7:$L$560,8,0)</f>
        <v>#N/A</v>
      </c>
      <c r="J296" s="196" t="e">
        <f>VLOOKUP(B296,Ind!$B$7:$L$560,9,0)</f>
        <v>#N/A</v>
      </c>
      <c r="K296" s="196" t="e">
        <f>VLOOKUP(B296,Ind!$B$7:$L$560,10,0)</f>
        <v>#N/A</v>
      </c>
      <c r="L296" s="196" t="e">
        <f>VLOOKUP(B296,Ind!$B$7:$L$560,11,0)</f>
        <v>#N/A</v>
      </c>
      <c r="M296" s="196" t="e">
        <f>VLOOKUP(B296,Ind!$B$7:$T$560,12,0)</f>
        <v>#N/A</v>
      </c>
      <c r="N296" s="196" t="e">
        <f>VLOOKUP(B296,Ind!$B$7:$T$560,13,0)</f>
        <v>#N/A</v>
      </c>
      <c r="O296" s="196" t="e">
        <f>VLOOKUP(B296,Ind!$B$7:$T$560,14,0)</f>
        <v>#N/A</v>
      </c>
      <c r="P296" s="196" t="e">
        <f>VLOOKUP(B296,Ind!$B$7:$T$560,15,0)</f>
        <v>#N/A</v>
      </c>
      <c r="Q296" s="196" t="e">
        <f>VLOOKUP(B296,Ind!$B$7:$T$560,16,0)</f>
        <v>#N/A</v>
      </c>
      <c r="R296" s="196" t="e">
        <f>VLOOKUP(B296,Ind!$B$7:$T$560,17,0)</f>
        <v>#N/A</v>
      </c>
    </row>
    <row r="297" spans="1:18" ht="12.75" customHeight="1">
      <c r="A297" s="57">
        <v>249</v>
      </c>
      <c r="B297" s="324"/>
      <c r="C297" s="195" t="e">
        <f>VLOOKUP(B297,Ind!$B$7:$L$560,2,0)</f>
        <v>#N/A</v>
      </c>
      <c r="D297" s="350" t="e">
        <f>VLOOKUP(B297,Ind!$B$7:$L$560,3,0)</f>
        <v>#N/A</v>
      </c>
      <c r="E297" s="195" t="e">
        <f>VLOOKUP(B297,Ind!$B$7:$L$560,4,0)</f>
        <v>#N/A</v>
      </c>
      <c r="F297" s="195" t="e">
        <f>VLOOKUP(B297,Ind!$B$7:$L$560,5,0)</f>
        <v>#N/A</v>
      </c>
      <c r="G297" s="195" t="e">
        <f>VLOOKUP(B297,Ind!$B$7:$L$560,6,0)</f>
        <v>#N/A</v>
      </c>
      <c r="H297" s="195" t="e">
        <f>VLOOKUP(B297,Ind!$B$7:$L$560,7,0)</f>
        <v>#N/A</v>
      </c>
      <c r="I297" s="195" t="e">
        <f>VLOOKUP(B297,Ind!$B$7:$L$560,8,0)</f>
        <v>#N/A</v>
      </c>
      <c r="J297" s="196" t="e">
        <f>VLOOKUP(B297,Ind!$B$7:$L$560,9,0)</f>
        <v>#N/A</v>
      </c>
      <c r="K297" s="196" t="e">
        <f>VLOOKUP(B297,Ind!$B$7:$L$560,10,0)</f>
        <v>#N/A</v>
      </c>
      <c r="L297" s="196" t="e">
        <f>VLOOKUP(B297,Ind!$B$7:$L$560,11,0)</f>
        <v>#N/A</v>
      </c>
      <c r="M297" s="196" t="e">
        <f>VLOOKUP(B297,Ind!$B$7:$T$560,12,0)</f>
        <v>#N/A</v>
      </c>
      <c r="N297" s="196" t="e">
        <f>VLOOKUP(B297,Ind!$B$7:$T$560,13,0)</f>
        <v>#N/A</v>
      </c>
      <c r="O297" s="196" t="e">
        <f>VLOOKUP(B297,Ind!$B$7:$T$560,14,0)</f>
        <v>#N/A</v>
      </c>
      <c r="P297" s="196" t="e">
        <f>VLOOKUP(B297,Ind!$B$7:$T$560,15,0)</f>
        <v>#N/A</v>
      </c>
      <c r="Q297" s="196" t="e">
        <f>VLOOKUP(B297,Ind!$B$7:$T$560,16,0)</f>
        <v>#N/A</v>
      </c>
      <c r="R297" s="196" t="e">
        <f>VLOOKUP(B297,Ind!$B$7:$T$560,17,0)</f>
        <v>#N/A</v>
      </c>
    </row>
    <row r="298" spans="1:18" ht="12.75" customHeight="1">
      <c r="A298" s="57">
        <v>250</v>
      </c>
      <c r="B298" s="324"/>
      <c r="C298" s="195" t="e">
        <f>VLOOKUP(B298,Ind!$B$7:$L$560,2,0)</f>
        <v>#N/A</v>
      </c>
      <c r="D298" s="350" t="e">
        <f>VLOOKUP(B298,Ind!$B$7:$L$560,3,0)</f>
        <v>#N/A</v>
      </c>
      <c r="E298" s="195" t="e">
        <f>VLOOKUP(B298,Ind!$B$7:$L$560,4,0)</f>
        <v>#N/A</v>
      </c>
      <c r="F298" s="195" t="e">
        <f>VLOOKUP(B298,Ind!$B$7:$L$560,5,0)</f>
        <v>#N/A</v>
      </c>
      <c r="G298" s="195" t="e">
        <f>VLOOKUP(B298,Ind!$B$7:$L$560,6,0)</f>
        <v>#N/A</v>
      </c>
      <c r="H298" s="195" t="e">
        <f>VLOOKUP(B298,Ind!$B$7:$L$560,7,0)</f>
        <v>#N/A</v>
      </c>
      <c r="I298" s="195" t="e">
        <f>VLOOKUP(B298,Ind!$B$7:$L$560,8,0)</f>
        <v>#N/A</v>
      </c>
      <c r="J298" s="196" t="e">
        <f>VLOOKUP(B298,Ind!$B$7:$L$560,9,0)</f>
        <v>#N/A</v>
      </c>
      <c r="K298" s="196" t="e">
        <f>VLOOKUP(B298,Ind!$B$7:$L$560,10,0)</f>
        <v>#N/A</v>
      </c>
      <c r="L298" s="196" t="e">
        <f>VLOOKUP(B298,Ind!$B$7:$L$560,11,0)</f>
        <v>#N/A</v>
      </c>
      <c r="M298" s="196" t="e">
        <f>VLOOKUP(B298,Ind!$B$7:$T$560,12,0)</f>
        <v>#N/A</v>
      </c>
      <c r="N298" s="196" t="e">
        <f>VLOOKUP(B298,Ind!$B$7:$T$560,13,0)</f>
        <v>#N/A</v>
      </c>
      <c r="O298" s="196" t="e">
        <f>VLOOKUP(B298,Ind!$B$7:$T$560,14,0)</f>
        <v>#N/A</v>
      </c>
      <c r="P298" s="196" t="e">
        <f>VLOOKUP(B298,Ind!$B$7:$T$560,15,0)</f>
        <v>#N/A</v>
      </c>
      <c r="Q298" s="196" t="e">
        <f>VLOOKUP(B298,Ind!$B$7:$T$560,16,0)</f>
        <v>#N/A</v>
      </c>
      <c r="R298" s="196" t="e">
        <f>VLOOKUP(B298,Ind!$B$7:$T$560,17,0)</f>
        <v>#N/A</v>
      </c>
    </row>
    <row r="299" spans="1:18" ht="12.75" customHeight="1">
      <c r="A299" s="57">
        <v>251</v>
      </c>
      <c r="B299" s="324"/>
      <c r="C299" s="195" t="e">
        <f>VLOOKUP(B299,Ind!$B$7:$L$560,2,0)</f>
        <v>#N/A</v>
      </c>
      <c r="D299" s="350" t="e">
        <f>VLOOKUP(B299,Ind!$B$7:$L$560,3,0)</f>
        <v>#N/A</v>
      </c>
      <c r="E299" s="195" t="e">
        <f>VLOOKUP(B299,Ind!$B$7:$L$560,4,0)</f>
        <v>#N/A</v>
      </c>
      <c r="F299" s="195" t="e">
        <f>VLOOKUP(B299,Ind!$B$7:$L$560,5,0)</f>
        <v>#N/A</v>
      </c>
      <c r="G299" s="195" t="e">
        <f>VLOOKUP(B299,Ind!$B$7:$L$560,6,0)</f>
        <v>#N/A</v>
      </c>
      <c r="H299" s="195" t="e">
        <f>VLOOKUP(B299,Ind!$B$7:$L$560,7,0)</f>
        <v>#N/A</v>
      </c>
      <c r="I299" s="195" t="e">
        <f>VLOOKUP(B299,Ind!$B$7:$L$560,8,0)</f>
        <v>#N/A</v>
      </c>
      <c r="J299" s="196" t="e">
        <f>VLOOKUP(B299,Ind!$B$7:$L$560,9,0)</f>
        <v>#N/A</v>
      </c>
      <c r="K299" s="196" t="e">
        <f>VLOOKUP(B299,Ind!$B$7:$L$560,10,0)</f>
        <v>#N/A</v>
      </c>
      <c r="L299" s="196" t="e">
        <f>VLOOKUP(B299,Ind!$B$7:$L$560,11,0)</f>
        <v>#N/A</v>
      </c>
      <c r="M299" s="196" t="e">
        <f>VLOOKUP(B299,Ind!$B$7:$T$560,12,0)</f>
        <v>#N/A</v>
      </c>
      <c r="N299" s="196" t="e">
        <f>VLOOKUP(B299,Ind!$B$7:$T$560,13,0)</f>
        <v>#N/A</v>
      </c>
      <c r="O299" s="196" t="e">
        <f>VLOOKUP(B299,Ind!$B$7:$T$560,14,0)</f>
        <v>#N/A</v>
      </c>
      <c r="P299" s="196" t="e">
        <f>VLOOKUP(B299,Ind!$B$7:$T$560,15,0)</f>
        <v>#N/A</v>
      </c>
      <c r="Q299" s="196" t="e">
        <f>VLOOKUP(B299,Ind!$B$7:$T$560,16,0)</f>
        <v>#N/A</v>
      </c>
      <c r="R299" s="196" t="e">
        <f>VLOOKUP(B299,Ind!$B$7:$T$560,17,0)</f>
        <v>#N/A</v>
      </c>
    </row>
    <row r="300" spans="1:18" ht="12.75" customHeight="1">
      <c r="A300" s="57">
        <v>252</v>
      </c>
      <c r="B300" s="324"/>
      <c r="C300" s="195" t="e">
        <f>VLOOKUP(B300,Ind!$B$7:$L$560,2,0)</f>
        <v>#N/A</v>
      </c>
      <c r="D300" s="350" t="e">
        <f>VLOOKUP(B300,Ind!$B$7:$L$560,3,0)</f>
        <v>#N/A</v>
      </c>
      <c r="E300" s="195" t="e">
        <f>VLOOKUP(B300,Ind!$B$7:$L$560,4,0)</f>
        <v>#N/A</v>
      </c>
      <c r="F300" s="195" t="e">
        <f>VLOOKUP(B300,Ind!$B$7:$L$560,5,0)</f>
        <v>#N/A</v>
      </c>
      <c r="G300" s="195" t="e">
        <f>VLOOKUP(B300,Ind!$B$7:$L$560,6,0)</f>
        <v>#N/A</v>
      </c>
      <c r="H300" s="195" t="e">
        <f>VLOOKUP(B300,Ind!$B$7:$L$560,7,0)</f>
        <v>#N/A</v>
      </c>
      <c r="I300" s="195" t="e">
        <f>VLOOKUP(B300,Ind!$B$7:$L$560,8,0)</f>
        <v>#N/A</v>
      </c>
      <c r="J300" s="196" t="e">
        <f>VLOOKUP(B300,Ind!$B$7:$L$560,9,0)</f>
        <v>#N/A</v>
      </c>
      <c r="K300" s="196" t="e">
        <f>VLOOKUP(B300,Ind!$B$7:$L$560,10,0)</f>
        <v>#N/A</v>
      </c>
      <c r="L300" s="196" t="e">
        <f>VLOOKUP(B300,Ind!$B$7:$L$560,11,0)</f>
        <v>#N/A</v>
      </c>
      <c r="M300" s="196" t="e">
        <f>VLOOKUP(B300,Ind!$B$7:$T$560,12,0)</f>
        <v>#N/A</v>
      </c>
      <c r="N300" s="196" t="e">
        <f>VLOOKUP(B300,Ind!$B$7:$T$560,13,0)</f>
        <v>#N/A</v>
      </c>
      <c r="O300" s="196" t="e">
        <f>VLOOKUP(B300,Ind!$B$7:$T$560,14,0)</f>
        <v>#N/A</v>
      </c>
      <c r="P300" s="196" t="e">
        <f>VLOOKUP(B300,Ind!$B$7:$T$560,15,0)</f>
        <v>#N/A</v>
      </c>
      <c r="Q300" s="196" t="e">
        <f>VLOOKUP(B300,Ind!$B$7:$T$560,16,0)</f>
        <v>#N/A</v>
      </c>
      <c r="R300" s="196" t="e">
        <f>VLOOKUP(B300,Ind!$B$7:$T$560,17,0)</f>
        <v>#N/A</v>
      </c>
    </row>
    <row r="301" spans="1:18" ht="12.75" customHeight="1">
      <c r="A301" s="57">
        <v>253</v>
      </c>
      <c r="B301" s="324"/>
      <c r="C301" s="195" t="e">
        <f>VLOOKUP(B301,Ind!$B$7:$L$560,2,0)</f>
        <v>#N/A</v>
      </c>
      <c r="D301" s="350" t="e">
        <f>VLOOKUP(B301,Ind!$B$7:$L$560,3,0)</f>
        <v>#N/A</v>
      </c>
      <c r="E301" s="195" t="e">
        <f>VLOOKUP(B301,Ind!$B$7:$L$560,4,0)</f>
        <v>#N/A</v>
      </c>
      <c r="F301" s="195" t="e">
        <f>VLOOKUP(B301,Ind!$B$7:$L$560,5,0)</f>
        <v>#N/A</v>
      </c>
      <c r="G301" s="195" t="e">
        <f>VLOOKUP(B301,Ind!$B$7:$L$560,6,0)</f>
        <v>#N/A</v>
      </c>
      <c r="H301" s="195" t="e">
        <f>VLOOKUP(B301,Ind!$B$7:$L$560,7,0)</f>
        <v>#N/A</v>
      </c>
      <c r="I301" s="195" t="e">
        <f>VLOOKUP(B301,Ind!$B$7:$L$560,8,0)</f>
        <v>#N/A</v>
      </c>
      <c r="J301" s="196" t="e">
        <f>VLOOKUP(B301,Ind!$B$7:$L$560,9,0)</f>
        <v>#N/A</v>
      </c>
      <c r="K301" s="196" t="e">
        <f>VLOOKUP(B301,Ind!$B$7:$L$560,10,0)</f>
        <v>#N/A</v>
      </c>
      <c r="L301" s="196" t="e">
        <f>VLOOKUP(B301,Ind!$B$7:$L$560,11,0)</f>
        <v>#N/A</v>
      </c>
      <c r="M301" s="196" t="e">
        <f>VLOOKUP(B301,Ind!$B$7:$T$560,12,0)</f>
        <v>#N/A</v>
      </c>
      <c r="N301" s="196" t="e">
        <f>VLOOKUP(B301,Ind!$B$7:$T$560,13,0)</f>
        <v>#N/A</v>
      </c>
      <c r="O301" s="196" t="e">
        <f>VLOOKUP(B301,Ind!$B$7:$T$560,14,0)</f>
        <v>#N/A</v>
      </c>
      <c r="P301" s="196" t="e">
        <f>VLOOKUP(B301,Ind!$B$7:$T$560,15,0)</f>
        <v>#N/A</v>
      </c>
      <c r="Q301" s="196" t="e">
        <f>VLOOKUP(B301,Ind!$B$7:$T$560,16,0)</f>
        <v>#N/A</v>
      </c>
      <c r="R301" s="196" t="e">
        <f>VLOOKUP(B301,Ind!$B$7:$T$560,17,0)</f>
        <v>#N/A</v>
      </c>
    </row>
    <row r="302" spans="1:18" ht="12.75" customHeight="1">
      <c r="A302" s="57">
        <v>254</v>
      </c>
      <c r="B302" s="324"/>
      <c r="C302" s="195" t="e">
        <f>VLOOKUP(B302,Ind!$B$7:$L$560,2,0)</f>
        <v>#N/A</v>
      </c>
      <c r="D302" s="350" t="e">
        <f>VLOOKUP(B302,Ind!$B$7:$L$560,3,0)</f>
        <v>#N/A</v>
      </c>
      <c r="E302" s="195" t="e">
        <f>VLOOKUP(B302,Ind!$B$7:$L$560,4,0)</f>
        <v>#N/A</v>
      </c>
      <c r="F302" s="195" t="e">
        <f>VLOOKUP(B302,Ind!$B$7:$L$560,5,0)</f>
        <v>#N/A</v>
      </c>
      <c r="G302" s="195" t="e">
        <f>VLOOKUP(B302,Ind!$B$7:$L$560,6,0)</f>
        <v>#N/A</v>
      </c>
      <c r="H302" s="195" t="e">
        <f>VLOOKUP(B302,Ind!$B$7:$L$560,7,0)</f>
        <v>#N/A</v>
      </c>
      <c r="I302" s="195" t="e">
        <f>VLOOKUP(B302,Ind!$B$7:$L$560,8,0)</f>
        <v>#N/A</v>
      </c>
      <c r="J302" s="196" t="e">
        <f>VLOOKUP(B302,Ind!$B$7:$L$560,9,0)</f>
        <v>#N/A</v>
      </c>
      <c r="K302" s="196" t="e">
        <f>VLOOKUP(B302,Ind!$B$7:$L$560,10,0)</f>
        <v>#N/A</v>
      </c>
      <c r="L302" s="196" t="e">
        <f>VLOOKUP(B302,Ind!$B$7:$L$560,11,0)</f>
        <v>#N/A</v>
      </c>
      <c r="M302" s="196" t="e">
        <f>VLOOKUP(B302,Ind!$B$7:$T$560,12,0)</f>
        <v>#N/A</v>
      </c>
      <c r="N302" s="196" t="e">
        <f>VLOOKUP(B302,Ind!$B$7:$T$560,13,0)</f>
        <v>#N/A</v>
      </c>
      <c r="O302" s="196" t="e">
        <f>VLOOKUP(B302,Ind!$B$7:$T$560,14,0)</f>
        <v>#N/A</v>
      </c>
      <c r="P302" s="196" t="e">
        <f>VLOOKUP(B302,Ind!$B$7:$T$560,15,0)</f>
        <v>#N/A</v>
      </c>
      <c r="Q302" s="196" t="e">
        <f>VLOOKUP(B302,Ind!$B$7:$T$560,16,0)</f>
        <v>#N/A</v>
      </c>
      <c r="R302" s="196" t="e">
        <f>VLOOKUP(B302,Ind!$B$7:$T$560,17,0)</f>
        <v>#N/A</v>
      </c>
    </row>
    <row r="303" spans="1:18" ht="12.75" customHeight="1">
      <c r="A303" s="57">
        <v>255</v>
      </c>
      <c r="B303" s="324"/>
      <c r="C303" s="195" t="e">
        <f>VLOOKUP(B303,Ind!$B$7:$L$560,2,0)</f>
        <v>#N/A</v>
      </c>
      <c r="D303" s="350" t="e">
        <f>VLOOKUP(B303,Ind!$B$7:$L$560,3,0)</f>
        <v>#N/A</v>
      </c>
      <c r="E303" s="195" t="e">
        <f>VLOOKUP(B303,Ind!$B$7:$L$560,4,0)</f>
        <v>#N/A</v>
      </c>
      <c r="F303" s="195" t="e">
        <f>VLOOKUP(B303,Ind!$B$7:$L$560,5,0)</f>
        <v>#N/A</v>
      </c>
      <c r="G303" s="195" t="e">
        <f>VLOOKUP(B303,Ind!$B$7:$L$560,6,0)</f>
        <v>#N/A</v>
      </c>
      <c r="H303" s="195" t="e">
        <f>VLOOKUP(B303,Ind!$B$7:$L$560,7,0)</f>
        <v>#N/A</v>
      </c>
      <c r="I303" s="195" t="e">
        <f>VLOOKUP(B303,Ind!$B$7:$L$560,8,0)</f>
        <v>#N/A</v>
      </c>
      <c r="J303" s="196" t="e">
        <f>VLOOKUP(B303,Ind!$B$7:$L$560,9,0)</f>
        <v>#N/A</v>
      </c>
      <c r="K303" s="196" t="e">
        <f>VLOOKUP(B303,Ind!$B$7:$L$560,10,0)</f>
        <v>#N/A</v>
      </c>
      <c r="L303" s="196" t="e">
        <f>VLOOKUP(B303,Ind!$B$7:$L$560,11,0)</f>
        <v>#N/A</v>
      </c>
      <c r="M303" s="196" t="e">
        <f>VLOOKUP(B303,Ind!$B$7:$T$560,12,0)</f>
        <v>#N/A</v>
      </c>
      <c r="N303" s="196" t="e">
        <f>VLOOKUP(B303,Ind!$B$7:$T$560,13,0)</f>
        <v>#N/A</v>
      </c>
      <c r="O303" s="196" t="e">
        <f>VLOOKUP(B303,Ind!$B$7:$T$560,14,0)</f>
        <v>#N/A</v>
      </c>
      <c r="P303" s="196" t="e">
        <f>VLOOKUP(B303,Ind!$B$7:$T$560,15,0)</f>
        <v>#N/A</v>
      </c>
      <c r="Q303" s="196" t="e">
        <f>VLOOKUP(B303,Ind!$B$7:$T$560,16,0)</f>
        <v>#N/A</v>
      </c>
      <c r="R303" s="196" t="e">
        <f>VLOOKUP(B303,Ind!$B$7:$T$560,17,0)</f>
        <v>#N/A</v>
      </c>
    </row>
    <row r="304" spans="1:18" ht="12.75" customHeight="1">
      <c r="A304" s="57">
        <v>256</v>
      </c>
      <c r="B304" s="324"/>
      <c r="C304" s="195" t="e">
        <f>VLOOKUP(B304,Ind!$B$7:$L$560,2,0)</f>
        <v>#N/A</v>
      </c>
      <c r="D304" s="350" t="e">
        <f>VLOOKUP(B304,Ind!$B$7:$L$560,3,0)</f>
        <v>#N/A</v>
      </c>
      <c r="E304" s="195" t="e">
        <f>VLOOKUP(B304,Ind!$B$7:$L$560,4,0)</f>
        <v>#N/A</v>
      </c>
      <c r="F304" s="195" t="e">
        <f>VLOOKUP(B304,Ind!$B$7:$L$560,5,0)</f>
        <v>#N/A</v>
      </c>
      <c r="G304" s="195" t="e">
        <f>VLOOKUP(B304,Ind!$B$7:$L$560,6,0)</f>
        <v>#N/A</v>
      </c>
      <c r="H304" s="195" t="e">
        <f>VLOOKUP(B304,Ind!$B$7:$L$560,7,0)</f>
        <v>#N/A</v>
      </c>
      <c r="I304" s="195" t="e">
        <f>VLOOKUP(B304,Ind!$B$7:$L$560,8,0)</f>
        <v>#N/A</v>
      </c>
      <c r="J304" s="196" t="e">
        <f>VLOOKUP(B304,Ind!$B$7:$L$560,9,0)</f>
        <v>#N/A</v>
      </c>
      <c r="K304" s="196" t="e">
        <f>VLOOKUP(B304,Ind!$B$7:$L$560,10,0)</f>
        <v>#N/A</v>
      </c>
      <c r="L304" s="196" t="e">
        <f>VLOOKUP(B304,Ind!$B$7:$L$560,11,0)</f>
        <v>#N/A</v>
      </c>
      <c r="M304" s="196" t="e">
        <f>VLOOKUP(B304,Ind!$B$7:$T$560,12,0)</f>
        <v>#N/A</v>
      </c>
      <c r="N304" s="196" t="e">
        <f>VLOOKUP(B304,Ind!$B$7:$T$560,13,0)</f>
        <v>#N/A</v>
      </c>
      <c r="O304" s="196" t="e">
        <f>VLOOKUP(B304,Ind!$B$7:$T$560,14,0)</f>
        <v>#N/A</v>
      </c>
      <c r="P304" s="196" t="e">
        <f>VLOOKUP(B304,Ind!$B$7:$T$560,15,0)</f>
        <v>#N/A</v>
      </c>
      <c r="Q304" s="196" t="e">
        <f>VLOOKUP(B304,Ind!$B$7:$T$560,16,0)</f>
        <v>#N/A</v>
      </c>
      <c r="R304" s="196" t="e">
        <f>VLOOKUP(B304,Ind!$B$7:$T$560,17,0)</f>
        <v>#N/A</v>
      </c>
    </row>
    <row r="305" spans="1:18" ht="12.75" customHeight="1">
      <c r="A305" s="57">
        <v>257</v>
      </c>
      <c r="B305" s="324"/>
      <c r="C305" s="195" t="e">
        <f>VLOOKUP(B305,Ind!$B$7:$L$560,2,0)</f>
        <v>#N/A</v>
      </c>
      <c r="D305" s="350" t="e">
        <f>VLOOKUP(B305,Ind!$B$7:$L$560,3,0)</f>
        <v>#N/A</v>
      </c>
      <c r="E305" s="195" t="e">
        <f>VLOOKUP(B305,Ind!$B$7:$L$560,4,0)</f>
        <v>#N/A</v>
      </c>
      <c r="F305" s="195" t="e">
        <f>VLOOKUP(B305,Ind!$B$7:$L$560,5,0)</f>
        <v>#N/A</v>
      </c>
      <c r="G305" s="195" t="e">
        <f>VLOOKUP(B305,Ind!$B$7:$L$560,6,0)</f>
        <v>#N/A</v>
      </c>
      <c r="H305" s="195" t="e">
        <f>VLOOKUP(B305,Ind!$B$7:$L$560,7,0)</f>
        <v>#N/A</v>
      </c>
      <c r="I305" s="195" t="e">
        <f>VLOOKUP(B305,Ind!$B$7:$L$560,8,0)</f>
        <v>#N/A</v>
      </c>
      <c r="J305" s="196" t="e">
        <f>VLOOKUP(B305,Ind!$B$7:$L$560,9,0)</f>
        <v>#N/A</v>
      </c>
      <c r="K305" s="196" t="e">
        <f>VLOOKUP(B305,Ind!$B$7:$L$560,10,0)</f>
        <v>#N/A</v>
      </c>
      <c r="L305" s="196" t="e">
        <f>VLOOKUP(B305,Ind!$B$7:$L$560,11,0)</f>
        <v>#N/A</v>
      </c>
      <c r="M305" s="196" t="e">
        <f>VLOOKUP(B305,Ind!$B$7:$T$560,12,0)</f>
        <v>#N/A</v>
      </c>
      <c r="N305" s="196" t="e">
        <f>VLOOKUP(B305,Ind!$B$7:$T$560,13,0)</f>
        <v>#N/A</v>
      </c>
      <c r="O305" s="196" t="e">
        <f>VLOOKUP(B305,Ind!$B$7:$T$560,14,0)</f>
        <v>#N/A</v>
      </c>
      <c r="P305" s="196" t="e">
        <f>VLOOKUP(B305,Ind!$B$7:$T$560,15,0)</f>
        <v>#N/A</v>
      </c>
      <c r="Q305" s="196" t="e">
        <f>VLOOKUP(B305,Ind!$B$7:$T$560,16,0)</f>
        <v>#N/A</v>
      </c>
      <c r="R305" s="196" t="e">
        <f>VLOOKUP(B305,Ind!$B$7:$T$560,17,0)</f>
        <v>#N/A</v>
      </c>
    </row>
    <row r="306" spans="1:18" ht="12.75" customHeight="1">
      <c r="A306" s="57">
        <v>258</v>
      </c>
      <c r="B306" s="324"/>
      <c r="C306" s="195" t="e">
        <f>VLOOKUP(B306,Ind!$B$7:$L$560,2,0)</f>
        <v>#N/A</v>
      </c>
      <c r="D306" s="350" t="e">
        <f>VLOOKUP(B306,Ind!$B$7:$L$560,3,0)</f>
        <v>#N/A</v>
      </c>
      <c r="E306" s="195" t="e">
        <f>VLOOKUP(B306,Ind!$B$7:$L$560,4,0)</f>
        <v>#N/A</v>
      </c>
      <c r="F306" s="195" t="e">
        <f>VLOOKUP(B306,Ind!$B$7:$L$560,5,0)</f>
        <v>#N/A</v>
      </c>
      <c r="G306" s="195" t="e">
        <f>VLOOKUP(B306,Ind!$B$7:$L$560,6,0)</f>
        <v>#N/A</v>
      </c>
      <c r="H306" s="195" t="e">
        <f>VLOOKUP(B306,Ind!$B$7:$L$560,7,0)</f>
        <v>#N/A</v>
      </c>
      <c r="I306" s="195" t="e">
        <f>VLOOKUP(B306,Ind!$B$7:$L$560,8,0)</f>
        <v>#N/A</v>
      </c>
      <c r="J306" s="196" t="e">
        <f>VLOOKUP(B306,Ind!$B$7:$L$560,9,0)</f>
        <v>#N/A</v>
      </c>
      <c r="K306" s="196" t="e">
        <f>VLOOKUP(B306,Ind!$B$7:$L$560,10,0)</f>
        <v>#N/A</v>
      </c>
      <c r="L306" s="196" t="e">
        <f>VLOOKUP(B306,Ind!$B$7:$L$560,11,0)</f>
        <v>#N/A</v>
      </c>
      <c r="M306" s="196" t="e">
        <f>VLOOKUP(B306,Ind!$B$7:$T$560,12,0)</f>
        <v>#N/A</v>
      </c>
      <c r="N306" s="196" t="e">
        <f>VLOOKUP(B306,Ind!$B$7:$T$560,13,0)</f>
        <v>#N/A</v>
      </c>
      <c r="O306" s="196" t="e">
        <f>VLOOKUP(B306,Ind!$B$7:$T$560,14,0)</f>
        <v>#N/A</v>
      </c>
      <c r="P306" s="196" t="e">
        <f>VLOOKUP(B306,Ind!$B$7:$T$560,15,0)</f>
        <v>#N/A</v>
      </c>
      <c r="Q306" s="196" t="e">
        <f>VLOOKUP(B306,Ind!$B$7:$T$560,16,0)</f>
        <v>#N/A</v>
      </c>
      <c r="R306" s="196" t="e">
        <f>VLOOKUP(B306,Ind!$B$7:$T$560,17,0)</f>
        <v>#N/A</v>
      </c>
    </row>
    <row r="307" spans="1:18" ht="12.75" customHeight="1">
      <c r="A307" s="57">
        <v>259</v>
      </c>
      <c r="B307" s="324"/>
      <c r="C307" s="195" t="e">
        <f>VLOOKUP(B307,Ind!$B$7:$L$560,2,0)</f>
        <v>#N/A</v>
      </c>
      <c r="D307" s="350" t="e">
        <f>VLOOKUP(B307,Ind!$B$7:$L$560,3,0)</f>
        <v>#N/A</v>
      </c>
      <c r="E307" s="195" t="e">
        <f>VLOOKUP(B307,Ind!$B$7:$L$560,4,0)</f>
        <v>#N/A</v>
      </c>
      <c r="F307" s="195" t="e">
        <f>VLOOKUP(B307,Ind!$B$7:$L$560,5,0)</f>
        <v>#N/A</v>
      </c>
      <c r="G307" s="195" t="e">
        <f>VLOOKUP(B307,Ind!$B$7:$L$560,6,0)</f>
        <v>#N/A</v>
      </c>
      <c r="H307" s="195" t="e">
        <f>VLOOKUP(B307,Ind!$B$7:$L$560,7,0)</f>
        <v>#N/A</v>
      </c>
      <c r="I307" s="195" t="e">
        <f>VLOOKUP(B307,Ind!$B$7:$L$560,8,0)</f>
        <v>#N/A</v>
      </c>
      <c r="J307" s="196" t="e">
        <f>VLOOKUP(B307,Ind!$B$7:$L$560,9,0)</f>
        <v>#N/A</v>
      </c>
      <c r="K307" s="196" t="e">
        <f>VLOOKUP(B307,Ind!$B$7:$L$560,10,0)</f>
        <v>#N/A</v>
      </c>
      <c r="L307" s="196" t="e">
        <f>VLOOKUP(B307,Ind!$B$7:$L$560,11,0)</f>
        <v>#N/A</v>
      </c>
      <c r="M307" s="196" t="e">
        <f>VLOOKUP(B307,Ind!$B$7:$T$560,12,0)</f>
        <v>#N/A</v>
      </c>
      <c r="N307" s="196" t="e">
        <f>VLOOKUP(B307,Ind!$B$7:$T$560,13,0)</f>
        <v>#N/A</v>
      </c>
      <c r="O307" s="196" t="e">
        <f>VLOOKUP(B307,Ind!$B$7:$T$560,14,0)</f>
        <v>#N/A</v>
      </c>
      <c r="P307" s="196" t="e">
        <f>VLOOKUP(B307,Ind!$B$7:$T$560,15,0)</f>
        <v>#N/A</v>
      </c>
      <c r="Q307" s="196" t="e">
        <f>VLOOKUP(B307,Ind!$B$7:$T$560,16,0)</f>
        <v>#N/A</v>
      </c>
      <c r="R307" s="196" t="e">
        <f>VLOOKUP(B307,Ind!$B$7:$T$560,17,0)</f>
        <v>#N/A</v>
      </c>
    </row>
    <row r="308" spans="1:18" ht="12.75" customHeight="1">
      <c r="A308" s="57">
        <v>260</v>
      </c>
      <c r="B308" s="324"/>
      <c r="C308" s="195" t="e">
        <f>VLOOKUP(B308,Ind!$B$7:$L$560,2,0)</f>
        <v>#N/A</v>
      </c>
      <c r="D308" s="350" t="e">
        <f>VLOOKUP(B308,Ind!$B$7:$L$560,3,0)</f>
        <v>#N/A</v>
      </c>
      <c r="E308" s="195" t="e">
        <f>VLOOKUP(B308,Ind!$B$7:$L$560,4,0)</f>
        <v>#N/A</v>
      </c>
      <c r="F308" s="195" t="e">
        <f>VLOOKUP(B308,Ind!$B$7:$L$560,5,0)</f>
        <v>#N/A</v>
      </c>
      <c r="G308" s="195" t="e">
        <f>VLOOKUP(B308,Ind!$B$7:$L$560,6,0)</f>
        <v>#N/A</v>
      </c>
      <c r="H308" s="195" t="e">
        <f>VLOOKUP(B308,Ind!$B$7:$L$560,7,0)</f>
        <v>#N/A</v>
      </c>
      <c r="I308" s="195" t="e">
        <f>VLOOKUP(B308,Ind!$B$7:$L$560,8,0)</f>
        <v>#N/A</v>
      </c>
      <c r="J308" s="196" t="e">
        <f>VLOOKUP(B308,Ind!$B$7:$L$560,9,0)</f>
        <v>#N/A</v>
      </c>
      <c r="K308" s="196" t="e">
        <f>VLOOKUP(B308,Ind!$B$7:$L$560,10,0)</f>
        <v>#N/A</v>
      </c>
      <c r="L308" s="196" t="e">
        <f>VLOOKUP(B308,Ind!$B$7:$L$560,11,0)</f>
        <v>#N/A</v>
      </c>
      <c r="M308" s="196" t="e">
        <f>VLOOKUP(B308,Ind!$B$7:$T$560,12,0)</f>
        <v>#N/A</v>
      </c>
      <c r="N308" s="196" t="e">
        <f>VLOOKUP(B308,Ind!$B$7:$T$560,13,0)</f>
        <v>#N/A</v>
      </c>
      <c r="O308" s="196" t="e">
        <f>VLOOKUP(B308,Ind!$B$7:$T$560,14,0)</f>
        <v>#N/A</v>
      </c>
      <c r="P308" s="196" t="e">
        <f>VLOOKUP(B308,Ind!$B$7:$T$560,15,0)</f>
        <v>#N/A</v>
      </c>
      <c r="Q308" s="196" t="e">
        <f>VLOOKUP(B308,Ind!$B$7:$T$560,16,0)</f>
        <v>#N/A</v>
      </c>
      <c r="R308" s="196" t="e">
        <f>VLOOKUP(B308,Ind!$B$7:$T$560,17,0)</f>
        <v>#N/A</v>
      </c>
    </row>
    <row r="309" spans="1:18" ht="12.75" customHeight="1">
      <c r="A309" s="57">
        <v>261</v>
      </c>
      <c r="B309" s="8"/>
      <c r="C309" s="195"/>
      <c r="D309" s="195"/>
      <c r="E309" s="195"/>
      <c r="F309" s="195"/>
      <c r="G309" s="195"/>
      <c r="H309" s="195"/>
      <c r="I309" s="195"/>
      <c r="J309" s="196"/>
      <c r="K309" s="196"/>
      <c r="L309" s="196"/>
    </row>
    <row r="310" spans="1:18" ht="26.25">
      <c r="B310" s="8"/>
      <c r="C310" s="872" t="str">
        <f>C1</f>
        <v>Okręg Rybnik</v>
      </c>
      <c r="D310" s="872"/>
      <c r="E310" s="872"/>
      <c r="F310" s="872"/>
      <c r="G310" s="872"/>
      <c r="H310" s="872"/>
      <c r="I310" s="353"/>
      <c r="J310" s="188"/>
      <c r="K310" s="188"/>
      <c r="L310" s="188"/>
    </row>
    <row r="311" spans="1:18" ht="18">
      <c r="B311" s="8"/>
      <c r="C311" s="752" t="s">
        <v>1719</v>
      </c>
      <c r="D311" s="173" t="str">
        <f>D2</f>
        <v>27.11.2016</v>
      </c>
      <c r="J311" s="188"/>
      <c r="K311" s="188"/>
      <c r="L311" s="188"/>
    </row>
    <row r="312" spans="1:18">
      <c r="A312" s="879" t="s">
        <v>1301</v>
      </c>
      <c r="B312" s="884"/>
      <c r="C312" s="881" t="s">
        <v>1304</v>
      </c>
      <c r="D312" s="882" t="s">
        <v>1250</v>
      </c>
      <c r="E312" s="878" t="s">
        <v>1346</v>
      </c>
      <c r="F312" s="422"/>
      <c r="G312" s="174" t="s">
        <v>1347</v>
      </c>
      <c r="H312" s="883" t="s">
        <v>1306</v>
      </c>
      <c r="I312" s="358"/>
      <c r="J312" s="873" t="s">
        <v>1307</v>
      </c>
      <c r="K312" s="873"/>
      <c r="L312" s="873"/>
    </row>
    <row r="313" spans="1:18">
      <c r="A313" s="879"/>
      <c r="B313" s="885"/>
      <c r="C313" s="881"/>
      <c r="D313" s="882"/>
      <c r="E313" s="878"/>
      <c r="F313" s="423"/>
      <c r="G313" s="175" t="s">
        <v>1348</v>
      </c>
      <c r="H313" s="883"/>
      <c r="I313" s="359"/>
      <c r="J313" s="176" t="s">
        <v>1312</v>
      </c>
      <c r="K313" s="177" t="s">
        <v>1313</v>
      </c>
      <c r="L313" s="178" t="s">
        <v>1314</v>
      </c>
    </row>
    <row r="314" spans="1:18" ht="12.75" customHeight="1">
      <c r="A314" s="57">
        <v>1</v>
      </c>
      <c r="B314" s="324">
        <v>37</v>
      </c>
      <c r="C314" s="195" t="str">
        <f>VLOOKUP(B314,Ind!$B$7:$L$560,2,0)</f>
        <v>Szymała Tomasz</v>
      </c>
      <c r="D314" s="350" t="str">
        <f>VLOOKUP(B314,Ind!$B$7:$L$560,3,0)</f>
        <v>WISUS Żory</v>
      </c>
      <c r="E314" s="195" t="str">
        <f>VLOOKUP(B314,Ind!$B$7:$L$560,4,0)</f>
        <v>m</v>
      </c>
      <c r="F314" s="195"/>
      <c r="G314" s="195" t="e">
        <f>VLOOKUP(D314,Ind!$B$7:$L$308,6,0)</f>
        <v>#N/A</v>
      </c>
      <c r="H314" s="195" t="e">
        <f>VLOOKUP(E314,Ind!$B$7:$L$308,6,0)</f>
        <v>#N/A</v>
      </c>
      <c r="I314" s="195"/>
      <c r="J314" s="196">
        <f>VLOOKUP(B314,Ind!$B$7:$L$560,9,0)</f>
        <v>2233</v>
      </c>
      <c r="K314" s="196">
        <f>VLOOKUP(B314,Ind!$B$7:$L$560,10,0)</f>
        <v>18</v>
      </c>
      <c r="L314" s="196">
        <f>VLOOKUP(B314,Ind!$B$7:$L$560,11,0)</f>
        <v>0</v>
      </c>
    </row>
    <row r="315" spans="1:18" ht="12.75" customHeight="1">
      <c r="A315" s="57">
        <v>2</v>
      </c>
      <c r="B315" s="324">
        <v>9</v>
      </c>
      <c r="C315" s="195" t="str">
        <f>VLOOKUP(B315,Ind!$B$7:$L$560,2,0)</f>
        <v>Lurka Andrzej</v>
      </c>
      <c r="D315" s="350" t="str">
        <f>VLOOKUP(B315,Ind!$B$7:$L$560,3,0)</f>
        <v>DK  Rybnik-Chwałowice NSZZ SOLIDARNOŚĆ</v>
      </c>
      <c r="E315" s="195" t="str">
        <f>VLOOKUP(B315,Ind!$B$7:$L$560,4,0)</f>
        <v>m</v>
      </c>
      <c r="F315" s="195"/>
      <c r="G315" s="195" t="e">
        <f>VLOOKUP(D315,Ind!$B$7:$L$308,6,0)</f>
        <v>#N/A</v>
      </c>
      <c r="H315" s="195" t="e">
        <f>VLOOKUP(E315,Ind!$B$7:$L$308,6,0)</f>
        <v>#N/A</v>
      </c>
      <c r="I315" s="195"/>
      <c r="J315" s="196">
        <f>VLOOKUP(B315,Ind!$B$7:$L$560,9,0)</f>
        <v>1329</v>
      </c>
      <c r="K315" s="196">
        <f>VLOOKUP(B315,Ind!$B$7:$L$560,10,0)</f>
        <v>14</v>
      </c>
      <c r="L315" s="196">
        <f>VLOOKUP(B315,Ind!$B$7:$L$560,11,0)</f>
        <v>4</v>
      </c>
    </row>
    <row r="316" spans="1:18" ht="12.75" customHeight="1">
      <c r="A316" s="57">
        <v>3</v>
      </c>
      <c r="B316" s="324">
        <v>113</v>
      </c>
      <c r="C316" s="195" t="str">
        <f>VLOOKUP(B316,Ind!$B$7:$L$560,2,0)</f>
        <v>Lorenz Ryszard</v>
      </c>
      <c r="D316" s="350" t="str">
        <f>VLOOKUP(B316,Ind!$B$7:$L$560,3,0)</f>
        <v>WISUS Żory</v>
      </c>
      <c r="E316" s="195" t="str">
        <f>VLOOKUP(B316,Ind!$B$7:$L$560,4,0)</f>
        <v>s</v>
      </c>
      <c r="F316" s="195"/>
      <c r="G316" s="195" t="e">
        <f>VLOOKUP(D316,Ind!$B$7:$L$308,6,0)</f>
        <v>#N/A</v>
      </c>
      <c r="H316" s="195" t="e">
        <f>VLOOKUP(E316,Ind!$B$7:$L$308,6,0)</f>
        <v>#N/A</v>
      </c>
      <c r="I316" s="195"/>
      <c r="J316" s="196">
        <f>VLOOKUP(B316,Ind!$B$7:$L$560,9,0)</f>
        <v>1820</v>
      </c>
      <c r="K316" s="196">
        <f>VLOOKUP(B316,Ind!$B$7:$L$560,10,0)</f>
        <v>10</v>
      </c>
      <c r="L316" s="196">
        <f>VLOOKUP(B316,Ind!$B$7:$L$560,11,0)</f>
        <v>0</v>
      </c>
    </row>
    <row r="317" spans="1:18" ht="12.75" customHeight="1">
      <c r="A317" s="57">
        <v>4</v>
      </c>
      <c r="B317" s="324">
        <v>25</v>
      </c>
      <c r="C317" s="195" t="str">
        <f>VLOOKUP(B317,Ind!$B$7:$L$560,2,0)</f>
        <v>Tetla Marian</v>
      </c>
      <c r="D317" s="350" t="str">
        <f>VLOOKUP(B317,Ind!$B$7:$L$560,3,0)</f>
        <v>WISUS Żory</v>
      </c>
      <c r="E317" s="195" t="str">
        <f>VLOOKUP(B317,Ind!$B$7:$L$560,4,0)</f>
        <v>s</v>
      </c>
      <c r="F317" s="195"/>
      <c r="G317" s="195" t="e">
        <f>VLOOKUP(D317,Ind!$B$7:$L$308,6,0)</f>
        <v>#N/A</v>
      </c>
      <c r="H317" s="195" t="e">
        <f>VLOOKUP(E317,Ind!$B$7:$L$308,6,0)</f>
        <v>#N/A</v>
      </c>
      <c r="I317" s="195"/>
      <c r="J317" s="196">
        <f>VLOOKUP(B317,Ind!$B$7:$L$560,9,0)</f>
        <v>2034</v>
      </c>
      <c r="K317" s="196">
        <f>VLOOKUP(B317,Ind!$B$7:$L$560,10,0)</f>
        <v>24</v>
      </c>
      <c r="L317" s="196">
        <f>VLOOKUP(B317,Ind!$B$7:$L$560,11,0)</f>
        <v>7</v>
      </c>
    </row>
    <row r="318" spans="1:18" ht="12.75" customHeight="1">
      <c r="A318" s="57">
        <v>5</v>
      </c>
      <c r="B318" s="324">
        <v>81</v>
      </c>
      <c r="C318" s="195" t="str">
        <f>VLOOKUP(B318,Ind!$B$7:$L$560,2,0)</f>
        <v>Paulus Ewald</v>
      </c>
      <c r="D318" s="350" t="str">
        <f>VLOOKUP(B318,Ind!$B$7:$L$560,3,0)</f>
        <v>SILESIA Rybnik</v>
      </c>
      <c r="E318" s="195" t="str">
        <f>VLOOKUP(B318,Ind!$B$7:$L$560,4,0)</f>
        <v>s</v>
      </c>
      <c r="F318" s="195"/>
      <c r="G318" s="195" t="e">
        <f>VLOOKUP(D318,Ind!$B$7:$L$308,6,0)</f>
        <v>#N/A</v>
      </c>
      <c r="H318" s="195" t="e">
        <f>VLOOKUP(E318,Ind!$B$7:$L$308,6,0)</f>
        <v>#N/A</v>
      </c>
      <c r="I318" s="195"/>
      <c r="J318" s="196">
        <f>VLOOKUP(B318,Ind!$B$7:$L$560,9,0)</f>
        <v>2010</v>
      </c>
      <c r="K318" s="196">
        <f>VLOOKUP(B318,Ind!$B$7:$L$560,10,0)</f>
        <v>24</v>
      </c>
      <c r="L318" s="196">
        <f>VLOOKUP(B318,Ind!$B$7:$L$560,11,0)</f>
        <v>4</v>
      </c>
    </row>
    <row r="319" spans="1:18" ht="12.75" customHeight="1">
      <c r="A319" s="57">
        <v>6</v>
      </c>
      <c r="B319" s="324">
        <v>29</v>
      </c>
      <c r="C319" s="195" t="str">
        <f>VLOOKUP(B319,Ind!$B$7:$L$560,2,0)</f>
        <v>Śmieja Roman</v>
      </c>
      <c r="D319" s="350" t="str">
        <f>VLOOKUP(B319,Ind!$B$7:$L$560,3,0)</f>
        <v>SILESIA Rybnik</v>
      </c>
      <c r="E319" s="195" t="str">
        <f>VLOOKUP(B319,Ind!$B$7:$L$560,4,0)</f>
        <v>s</v>
      </c>
      <c r="F319" s="195"/>
      <c r="G319" s="195" t="e">
        <f>VLOOKUP(D319,Ind!$B$7:$L$308,6,0)</f>
        <v>#N/A</v>
      </c>
      <c r="H319" s="195" t="e">
        <f>VLOOKUP(E319,Ind!$B$7:$L$308,6,0)</f>
        <v>#N/A</v>
      </c>
      <c r="I319" s="195"/>
      <c r="J319" s="196">
        <f>VLOOKUP(B319,Ind!$B$7:$L$560,9,0)</f>
        <v>1729</v>
      </c>
      <c r="K319" s="196">
        <f>VLOOKUP(B319,Ind!$B$7:$L$560,10,0)</f>
        <v>17</v>
      </c>
      <c r="L319" s="196">
        <f>VLOOKUP(B319,Ind!$B$7:$L$560,11,0)</f>
        <v>4</v>
      </c>
    </row>
    <row r="320" spans="1:18" ht="12.75" customHeight="1">
      <c r="A320" s="57">
        <v>7</v>
      </c>
      <c r="B320" s="324">
        <v>129</v>
      </c>
      <c r="C320" s="195" t="str">
        <f>VLOOKUP(B320,Ind!$B$7:$L$560,2,0)</f>
        <v>Kotyński Tadeusz</v>
      </c>
      <c r="D320" s="350" t="str">
        <f>VLOOKUP(B320,Ind!$B$7:$L$560,3,0)</f>
        <v>ISKRA Rybnik</v>
      </c>
      <c r="E320" s="195" t="str">
        <f>VLOOKUP(B320,Ind!$B$7:$L$560,4,0)</f>
        <v>s</v>
      </c>
      <c r="F320" s="195"/>
      <c r="G320" s="195" t="e">
        <f>VLOOKUP(D320,Ind!$B$7:$L$308,6,0)</f>
        <v>#N/A</v>
      </c>
      <c r="H320" s="195" t="e">
        <f>VLOOKUP(E320,Ind!$B$7:$L$308,6,0)</f>
        <v>#N/A</v>
      </c>
      <c r="I320" s="195"/>
      <c r="J320" s="196">
        <f>VLOOKUP(B320,Ind!$B$7:$L$560,9,0)</f>
        <v>1457</v>
      </c>
      <c r="K320" s="196">
        <f>VLOOKUP(B320,Ind!$B$7:$L$560,10,0)</f>
        <v>12</v>
      </c>
      <c r="L320" s="196">
        <f>VLOOKUP(B320,Ind!$B$7:$L$560,11,0)</f>
        <v>2</v>
      </c>
    </row>
    <row r="321" spans="1:12" ht="12.75" customHeight="1">
      <c r="A321" s="57">
        <v>8</v>
      </c>
      <c r="B321" s="324">
        <v>291</v>
      </c>
      <c r="C321" s="195" t="str">
        <f>VLOOKUP(B321,Ind!$B$7:$L$560,2,0)</f>
        <v>Zyguła Krzysztof</v>
      </c>
      <c r="D321" s="350" t="str">
        <f>VLOOKUP(B321,Ind!$B$7:$L$560,3,0)</f>
        <v>KS ŁABĘDY Gliwice</v>
      </c>
      <c r="E321" s="195" t="str">
        <f>VLOOKUP(B321,Ind!$B$7:$L$560,4,0)</f>
        <v>m</v>
      </c>
      <c r="F321" s="195"/>
      <c r="G321" s="195" t="e">
        <f>VLOOKUP(D321,Ind!$B$7:$L$308,6,0)</f>
        <v>#N/A</v>
      </c>
      <c r="H321" s="195" t="e">
        <f>VLOOKUP(E321,Ind!$B$7:$L$308,6,0)</f>
        <v>#N/A</v>
      </c>
      <c r="I321" s="195"/>
      <c r="J321" s="196">
        <f>VLOOKUP(B321,Ind!$B$7:$L$560,9,0)</f>
        <v>2475</v>
      </c>
      <c r="K321" s="196">
        <f>VLOOKUP(B321,Ind!$B$7:$L$560,10,0)</f>
        <v>25</v>
      </c>
      <c r="L321" s="196">
        <f>VLOOKUP(B321,Ind!$B$7:$L$560,11,0)</f>
        <v>2</v>
      </c>
    </row>
    <row r="322" spans="1:12" ht="12.75" customHeight="1">
      <c r="A322" s="57">
        <v>9</v>
      </c>
      <c r="B322" s="324">
        <v>1</v>
      </c>
      <c r="C322" s="195" t="str">
        <f>VLOOKUP(B322,Ind!$B$7:$L$560,2,0)</f>
        <v>Załęcki Jerzy</v>
      </c>
      <c r="D322" s="350" t="str">
        <f>VLOOKUP(B322,Ind!$B$7:$L$560,3,0)</f>
        <v>KS GÓRNIK Boguszowice</v>
      </c>
      <c r="E322" s="195" t="str">
        <f>VLOOKUP(B322,Ind!$B$7:$L$560,4,0)</f>
        <v>s</v>
      </c>
      <c r="F322" s="195"/>
      <c r="G322" s="195" t="e">
        <f>VLOOKUP(D322,Ind!$B$7:$L$308,6,0)</f>
        <v>#N/A</v>
      </c>
      <c r="H322" s="195" t="e">
        <f>VLOOKUP(E322,Ind!$B$7:$L$308,6,0)</f>
        <v>#N/A</v>
      </c>
      <c r="I322" s="195"/>
      <c r="J322" s="196">
        <f>VLOOKUP(B322,Ind!$B$7:$L$560,9,0)</f>
        <v>1691</v>
      </c>
      <c r="K322" s="196">
        <f>VLOOKUP(B322,Ind!$B$7:$L$560,10,0)</f>
        <v>21</v>
      </c>
      <c r="L322" s="196">
        <f>VLOOKUP(B322,Ind!$B$7:$L$560,11,0)</f>
        <v>6</v>
      </c>
    </row>
    <row r="323" spans="1:12" ht="12.75" customHeight="1">
      <c r="A323" s="57">
        <v>10</v>
      </c>
      <c r="B323" s="324">
        <v>21</v>
      </c>
      <c r="C323" s="195" t="str">
        <f>VLOOKUP(B323,Ind!$B$7:$L$560,2,0)</f>
        <v>Tokar Kazimierz</v>
      </c>
      <c r="D323" s="350" t="str">
        <f>VLOOKUP(B323,Ind!$B$7:$L$560,3,0)</f>
        <v>ISKRA Rybnik</v>
      </c>
      <c r="E323" s="195" t="str">
        <f>VLOOKUP(B323,Ind!$B$7:$L$560,4,0)</f>
        <v>s</v>
      </c>
      <c r="F323" s="195"/>
      <c r="G323" s="195" t="e">
        <f>VLOOKUP(D323,Ind!$B$7:$L$308,6,0)</f>
        <v>#N/A</v>
      </c>
      <c r="H323" s="195" t="e">
        <f>VLOOKUP(E323,Ind!$B$7:$L$308,6,0)</f>
        <v>#N/A</v>
      </c>
      <c r="I323" s="195"/>
      <c r="J323" s="196">
        <f>VLOOKUP(B323,Ind!$B$7:$L$560,9,0)</f>
        <v>1313</v>
      </c>
      <c r="K323" s="196">
        <f>VLOOKUP(B323,Ind!$B$7:$L$560,10,0)</f>
        <v>13</v>
      </c>
      <c r="L323" s="196">
        <f>VLOOKUP(B323,Ind!$B$7:$L$560,11,0)</f>
        <v>3</v>
      </c>
    </row>
    <row r="324" spans="1:12" ht="12.75" customHeight="1">
      <c r="A324" s="57">
        <v>11</v>
      </c>
      <c r="B324" s="324">
        <v>69</v>
      </c>
      <c r="C324" s="195" t="str">
        <f>VLOOKUP(B324,Ind!$B$7:$L$560,2,0)</f>
        <v>Płoszaj Mirosław</v>
      </c>
      <c r="D324" s="350" t="str">
        <f>VLOOKUP(B324,Ind!$B$7:$L$560,3,0)</f>
        <v>DK  Rybnik-Chwałowice NSZZ SOLIDARNOŚĆ</v>
      </c>
      <c r="E324" s="195" t="str">
        <f>VLOOKUP(B324,Ind!$B$7:$L$560,4,0)</f>
        <v>m</v>
      </c>
      <c r="F324" s="195"/>
      <c r="G324" s="195" t="e">
        <f>VLOOKUP(D324,Ind!$B$7:$L$308,6,0)</f>
        <v>#N/A</v>
      </c>
      <c r="H324" s="195" t="e">
        <f>VLOOKUP(E324,Ind!$B$7:$L$308,6,0)</f>
        <v>#N/A</v>
      </c>
      <c r="I324" s="195"/>
      <c r="J324" s="196">
        <f>VLOOKUP(B324,Ind!$B$7:$L$560,9,0)</f>
        <v>1408</v>
      </c>
      <c r="K324" s="196">
        <f>VLOOKUP(B324,Ind!$B$7:$L$560,10,0)</f>
        <v>23</v>
      </c>
      <c r="L324" s="196">
        <f>VLOOKUP(B324,Ind!$B$7:$L$560,11,0)</f>
        <v>6</v>
      </c>
    </row>
    <row r="325" spans="1:12" ht="12.75" customHeight="1">
      <c r="A325" s="57">
        <v>12</v>
      </c>
      <c r="B325" s="324">
        <v>49</v>
      </c>
      <c r="C325" s="195" t="str">
        <f>VLOOKUP(B325,Ind!$B$7:$L$560,2,0)</f>
        <v>Ryt Edward</v>
      </c>
      <c r="D325" s="350" t="str">
        <f>VLOOKUP(B325,Ind!$B$7:$L$560,3,0)</f>
        <v>WISUS Żory</v>
      </c>
      <c r="E325" s="195" t="str">
        <f>VLOOKUP(B325,Ind!$B$7:$L$560,4,0)</f>
        <v>s</v>
      </c>
      <c r="F325" s="195"/>
      <c r="G325" s="195" t="e">
        <f>VLOOKUP(D325,Ind!$B$7:$L$308,6,0)</f>
        <v>#N/A</v>
      </c>
      <c r="H325" s="195" t="e">
        <f>VLOOKUP(E325,Ind!$B$7:$L$308,6,0)</f>
        <v>#N/A</v>
      </c>
      <c r="I325" s="195"/>
      <c r="J325" s="196">
        <f>VLOOKUP(B325,Ind!$B$7:$L$560,9,0)</f>
        <v>1852</v>
      </c>
      <c r="K325" s="196">
        <f>VLOOKUP(B325,Ind!$B$7:$L$560,10,0)</f>
        <v>16</v>
      </c>
      <c r="L325" s="196">
        <f>VLOOKUP(B325,Ind!$B$7:$L$560,11,0)</f>
        <v>1</v>
      </c>
    </row>
    <row r="326" spans="1:12" ht="12.75" customHeight="1">
      <c r="A326" s="57">
        <v>13</v>
      </c>
      <c r="B326" s="324">
        <v>57</v>
      </c>
      <c r="C326" s="195" t="str">
        <f>VLOOKUP(B326,Ind!$B$7:$L$560,2,0)</f>
        <v>Rezner Adam</v>
      </c>
      <c r="D326" s="350" t="str">
        <f>VLOOKUP(B326,Ind!$B$7:$L$560,3,0)</f>
        <v>SILESIA Rybnik</v>
      </c>
      <c r="E326" s="195" t="str">
        <f>VLOOKUP(B326,Ind!$B$7:$L$560,4,0)</f>
        <v>s</v>
      </c>
      <c r="F326" s="195"/>
      <c r="G326" s="195" t="e">
        <f>VLOOKUP(D326,Ind!$B$7:$L$308,6,0)</f>
        <v>#N/A</v>
      </c>
      <c r="H326" s="195" t="e">
        <f>VLOOKUP(E326,Ind!$B$7:$L$308,6,0)</f>
        <v>#N/A</v>
      </c>
      <c r="I326" s="195"/>
      <c r="J326" s="196">
        <f>VLOOKUP(B326,Ind!$B$7:$L$560,9,0)</f>
        <v>2553</v>
      </c>
      <c r="K326" s="196">
        <f>VLOOKUP(B326,Ind!$B$7:$L$560,10,0)</f>
        <v>23</v>
      </c>
      <c r="L326" s="196">
        <f>VLOOKUP(B326,Ind!$B$7:$L$560,11,0)</f>
        <v>1</v>
      </c>
    </row>
    <row r="327" spans="1:12" ht="12.75" customHeight="1">
      <c r="A327" s="57">
        <v>14</v>
      </c>
      <c r="B327" s="324">
        <v>105</v>
      </c>
      <c r="C327" s="195" t="str">
        <f>VLOOKUP(B327,Ind!$B$7:$L$560,2,0)</f>
        <v>Łękawski Wiesław</v>
      </c>
      <c r="D327" s="350" t="str">
        <f>VLOOKUP(B327,Ind!$B$7:$L$560,3,0)</f>
        <v>LKS FORTECA Świerklany</v>
      </c>
      <c r="E327" s="195" t="str">
        <f>VLOOKUP(B327,Ind!$B$7:$L$560,4,0)</f>
        <v>s</v>
      </c>
      <c r="F327" s="195"/>
      <c r="G327" s="195" t="e">
        <f>VLOOKUP(D327,Ind!$B$7:$L$308,6,0)</f>
        <v>#N/A</v>
      </c>
      <c r="H327" s="195" t="e">
        <f>VLOOKUP(E327,Ind!$B$7:$L$308,6,0)</f>
        <v>#N/A</v>
      </c>
      <c r="I327" s="195"/>
      <c r="J327" s="196">
        <f>VLOOKUP(B327,Ind!$B$7:$L$560,9,0)</f>
        <v>2690</v>
      </c>
      <c r="K327" s="196">
        <f>VLOOKUP(B327,Ind!$B$7:$L$560,10,0)</f>
        <v>24</v>
      </c>
      <c r="L327" s="196">
        <f>VLOOKUP(B327,Ind!$B$7:$L$560,11,0)</f>
        <v>0</v>
      </c>
    </row>
    <row r="328" spans="1:12" ht="12.75" customHeight="1">
      <c r="A328" s="57">
        <v>15</v>
      </c>
      <c r="B328" s="324">
        <v>61</v>
      </c>
      <c r="C328" s="195" t="str">
        <f>VLOOKUP(B328,Ind!$B$7:$L$560,2,0)</f>
        <v>Pudło Krzysztof</v>
      </c>
      <c r="D328" s="350" t="str">
        <f>VLOOKUP(B328,Ind!$B$7:$L$560,3,0)</f>
        <v>ISKRA Rybnik</v>
      </c>
      <c r="E328" s="195" t="str">
        <f>VLOOKUP(B328,Ind!$B$7:$L$560,4,0)</f>
        <v>s</v>
      </c>
      <c r="F328" s="195"/>
      <c r="G328" s="195" t="e">
        <f>VLOOKUP(D328,Ind!$B$7:$L$308,6,0)</f>
        <v>#N/A</v>
      </c>
      <c r="H328" s="195" t="e">
        <f>VLOOKUP(E328,Ind!$B$7:$L$308,6,0)</f>
        <v>#N/A</v>
      </c>
      <c r="I328" s="195"/>
      <c r="J328" s="196">
        <f>VLOOKUP(B328,Ind!$B$7:$L$560,9,0)</f>
        <v>1394</v>
      </c>
      <c r="K328" s="196">
        <f>VLOOKUP(B328,Ind!$B$7:$L$560,10,0)</f>
        <v>16</v>
      </c>
      <c r="L328" s="196">
        <f>VLOOKUP(B328,Ind!$B$7:$L$560,11,0)</f>
        <v>6</v>
      </c>
    </row>
    <row r="329" spans="1:12" ht="12.75" customHeight="1">
      <c r="A329" s="57">
        <v>16</v>
      </c>
      <c r="B329" s="324">
        <v>17</v>
      </c>
      <c r="C329" s="195" t="str">
        <f>VLOOKUP(B329,Ind!$B$7:$L$560,2,0)</f>
        <v>Jakubowski Marcin</v>
      </c>
      <c r="D329" s="350" t="str">
        <f>VLOOKUP(B329,Ind!$B$7:$L$560,3,0)</f>
        <v>FLOREK Świętochłowice</v>
      </c>
      <c r="E329" s="195" t="str">
        <f>VLOOKUP(B329,Ind!$B$7:$L$560,4,0)</f>
        <v>m</v>
      </c>
      <c r="F329" s="195"/>
      <c r="G329" s="195" t="e">
        <f>VLOOKUP(D329,Ind!$B$7:$L$308,6,0)</f>
        <v>#N/A</v>
      </c>
      <c r="H329" s="195" t="e">
        <f>VLOOKUP(E329,Ind!$B$7:$L$308,6,0)</f>
        <v>#N/A</v>
      </c>
      <c r="I329" s="195"/>
      <c r="J329" s="196">
        <f>VLOOKUP(B329,Ind!$B$7:$L$560,9,0)</f>
        <v>2033</v>
      </c>
      <c r="K329" s="196">
        <f>VLOOKUP(B329,Ind!$B$7:$L$560,10,0)</f>
        <v>20</v>
      </c>
      <c r="L329" s="196">
        <f>VLOOKUP(B329,Ind!$B$7:$L$560,11,0)</f>
        <v>3</v>
      </c>
    </row>
    <row r="330" spans="1:12" ht="12.75" customHeight="1">
      <c r="A330" s="57">
        <v>17</v>
      </c>
      <c r="B330" s="324">
        <v>125</v>
      </c>
      <c r="C330" s="195" t="str">
        <f>VLOOKUP(B330,Ind!$B$7:$L$560,2,0)</f>
        <v>Kuś Bolesław</v>
      </c>
      <c r="D330" s="350" t="str">
        <f>VLOOKUP(B330,Ind!$B$7:$L$560,3,0)</f>
        <v>KS GÓRNIK Boguszowice</v>
      </c>
      <c r="E330" s="195" t="str">
        <f>VLOOKUP(B330,Ind!$B$7:$L$560,4,0)</f>
        <v>s</v>
      </c>
      <c r="F330" s="195"/>
      <c r="G330" s="195" t="e">
        <f>VLOOKUP(D330,Ind!$B$7:$L$308,6,0)</f>
        <v>#N/A</v>
      </c>
      <c r="H330" s="195" t="e">
        <f>VLOOKUP(E330,Ind!$B$7:$L$308,6,0)</f>
        <v>#N/A</v>
      </c>
      <c r="I330" s="195"/>
      <c r="J330" s="196">
        <f>VLOOKUP(B330,Ind!$B$7:$L$560,9,0)</f>
        <v>2959</v>
      </c>
      <c r="K330" s="196">
        <f>VLOOKUP(B330,Ind!$B$7:$L$560,10,0)</f>
        <v>26</v>
      </c>
      <c r="L330" s="196">
        <f>VLOOKUP(B330,Ind!$B$7:$L$560,11,0)</f>
        <v>2</v>
      </c>
    </row>
    <row r="331" spans="1:12" ht="12.75" customHeight="1">
      <c r="A331" s="57">
        <v>18</v>
      </c>
      <c r="B331" s="324">
        <v>93</v>
      </c>
      <c r="C331" s="195" t="str">
        <f>VLOOKUP(B331,Ind!$B$7:$L$560,2,0)</f>
        <v>Niemiec Stanisław</v>
      </c>
      <c r="D331" s="350" t="str">
        <f>VLOOKUP(B331,Ind!$B$7:$L$560,3,0)</f>
        <v>ASY Żory</v>
      </c>
      <c r="E331" s="195" t="str">
        <f>VLOOKUP(B331,Ind!$B$7:$L$560,4,0)</f>
        <v>s</v>
      </c>
      <c r="F331" s="195"/>
      <c r="G331" s="195" t="e">
        <f>VLOOKUP(D331,Ind!$B$7:$L$308,6,0)</f>
        <v>#N/A</v>
      </c>
      <c r="H331" s="195" t="e">
        <f>VLOOKUP(E331,Ind!$B$7:$L$308,6,0)</f>
        <v>#N/A</v>
      </c>
      <c r="I331" s="195"/>
      <c r="J331" s="196">
        <f>VLOOKUP(B331,Ind!$B$7:$L$560,9,0)</f>
        <v>1819</v>
      </c>
      <c r="K331" s="196">
        <f>VLOOKUP(B331,Ind!$B$7:$L$560,10,0)</f>
        <v>15</v>
      </c>
      <c r="L331" s="196">
        <f>VLOOKUP(B331,Ind!$B$7:$L$560,11,0)</f>
        <v>1</v>
      </c>
    </row>
    <row r="332" spans="1:12" ht="12.75" customHeight="1">
      <c r="A332" s="57">
        <v>19</v>
      </c>
      <c r="B332" s="324">
        <v>33</v>
      </c>
      <c r="C332" s="195" t="str">
        <f>VLOOKUP(B332,Ind!$B$7:$L$560,2,0)</f>
        <v>Śliż Bogdan</v>
      </c>
      <c r="D332" s="350" t="str">
        <f>VLOOKUP(B332,Ind!$B$7:$L$560,3,0)</f>
        <v>ASY Żory</v>
      </c>
      <c r="E332" s="195" t="str">
        <f>VLOOKUP(B332,Ind!$B$7:$L$560,4,0)</f>
        <v>s</v>
      </c>
      <c r="F332" s="195"/>
      <c r="G332" s="195" t="e">
        <f>VLOOKUP(D332,Ind!$B$7:$L$308,6,0)</f>
        <v>#N/A</v>
      </c>
      <c r="H332" s="195" t="e">
        <f>VLOOKUP(E332,Ind!$B$7:$L$308,6,0)</f>
        <v>#N/A</v>
      </c>
      <c r="I332" s="195"/>
      <c r="J332" s="196">
        <f>VLOOKUP(B332,Ind!$B$7:$L$560,9,0)</f>
        <v>1885</v>
      </c>
      <c r="K332" s="196">
        <f>VLOOKUP(B332,Ind!$B$7:$L$560,10,0)</f>
        <v>16</v>
      </c>
      <c r="L332" s="196">
        <f>VLOOKUP(B332,Ind!$B$7:$L$560,11,0)</f>
        <v>2</v>
      </c>
    </row>
    <row r="333" spans="1:12" ht="12.75" customHeight="1">
      <c r="A333" s="57">
        <v>20</v>
      </c>
      <c r="B333" s="324">
        <v>5</v>
      </c>
      <c r="C333" s="195" t="str">
        <f>VLOOKUP(B333,Ind!$B$7:$L$560,2,0)</f>
        <v>Wojciechowski Zbigniew</v>
      </c>
      <c r="D333" s="350" t="str">
        <f>VLOOKUP(B333,Ind!$B$7:$L$560,3,0)</f>
        <v>LKS FORTECA Świerklany</v>
      </c>
      <c r="E333" s="195" t="str">
        <f>VLOOKUP(B333,Ind!$B$7:$L$560,4,0)</f>
        <v>s</v>
      </c>
      <c r="F333" s="195"/>
      <c r="G333" s="195" t="e">
        <f>VLOOKUP(D333,Ind!$B$7:$L$308,6,0)</f>
        <v>#N/A</v>
      </c>
      <c r="H333" s="195" t="e">
        <f>VLOOKUP(E333,Ind!$B$7:$L$308,6,0)</f>
        <v>#N/A</v>
      </c>
      <c r="I333" s="195"/>
      <c r="J333" s="196">
        <f>VLOOKUP(B333,Ind!$B$7:$L$560,9,0)</f>
        <v>1987</v>
      </c>
      <c r="K333" s="196">
        <f>VLOOKUP(B333,Ind!$B$7:$L$560,10,0)</f>
        <v>20</v>
      </c>
      <c r="L333" s="196">
        <f>VLOOKUP(B333,Ind!$B$7:$L$560,11,0)</f>
        <v>4</v>
      </c>
    </row>
    <row r="334" spans="1:12" ht="12.75" customHeight="1">
      <c r="A334" s="57">
        <v>21</v>
      </c>
      <c r="B334" s="324">
        <v>65</v>
      </c>
      <c r="C334" s="195" t="str">
        <f>VLOOKUP(B334,Ind!$B$7:$L$560,2,0)</f>
        <v>Polok Franciszek</v>
      </c>
      <c r="D334" s="350" t="str">
        <f>VLOOKUP(B334,Ind!$B$7:$L$560,3,0)</f>
        <v>LKS FORTECA Świerklany</v>
      </c>
      <c r="E334" s="195" t="str">
        <f>VLOOKUP(B334,Ind!$B$7:$L$560,4,0)</f>
        <v>s</v>
      </c>
      <c r="F334" s="195"/>
      <c r="G334" s="195" t="e">
        <f>VLOOKUP(D334,Ind!$B$7:$L$308,6,0)</f>
        <v>#N/A</v>
      </c>
      <c r="H334" s="195" t="e">
        <f>VLOOKUP(E334,Ind!$B$7:$L$308,6,0)</f>
        <v>#N/A</v>
      </c>
      <c r="I334" s="195"/>
      <c r="J334" s="196">
        <f>VLOOKUP(B334,Ind!$B$7:$L$560,9,0)</f>
        <v>3077</v>
      </c>
      <c r="K334" s="196">
        <f>VLOOKUP(B334,Ind!$B$7:$L$560,10,0)</f>
        <v>30</v>
      </c>
      <c r="L334" s="196">
        <f>VLOOKUP(B334,Ind!$B$7:$L$560,11,0)</f>
        <v>2</v>
      </c>
    </row>
    <row r="335" spans="1:12" ht="12.75" customHeight="1">
      <c r="A335" s="57">
        <v>22</v>
      </c>
      <c r="B335" s="324">
        <v>53</v>
      </c>
      <c r="C335" s="195" t="str">
        <f>VLOOKUP(B335,Ind!$B$7:$L$560,2,0)</f>
        <v>Roter Eugeniusz</v>
      </c>
      <c r="D335" s="350" t="str">
        <f>VLOOKUP(B335,Ind!$B$7:$L$560,3,0)</f>
        <v>BUK Rudy</v>
      </c>
      <c r="E335" s="195" t="str">
        <f>VLOOKUP(B335,Ind!$B$7:$L$560,4,0)</f>
        <v>m</v>
      </c>
      <c r="F335" s="195"/>
      <c r="G335" s="195" t="e">
        <f>VLOOKUP(D335,Ind!$B$7:$L$308,6,0)</f>
        <v>#N/A</v>
      </c>
      <c r="H335" s="195" t="e">
        <f>VLOOKUP(E335,Ind!$B$7:$L$308,6,0)</f>
        <v>#N/A</v>
      </c>
      <c r="I335" s="195"/>
      <c r="J335" s="196">
        <f>VLOOKUP(B335,Ind!$B$7:$L$560,9,0)</f>
        <v>1393</v>
      </c>
      <c r="K335" s="196">
        <f>VLOOKUP(B335,Ind!$B$7:$L$560,10,0)</f>
        <v>14</v>
      </c>
      <c r="L335" s="196">
        <f>VLOOKUP(B335,Ind!$B$7:$L$560,11,0)</f>
        <v>3</v>
      </c>
    </row>
    <row r="336" spans="1:12" ht="12.75" customHeight="1">
      <c r="A336" s="57">
        <v>23</v>
      </c>
      <c r="B336" s="324">
        <v>13</v>
      </c>
      <c r="C336" s="195" t="str">
        <f>VLOOKUP(B336,Ind!$B$7:$L$560,2,0)</f>
        <v>Walaszek Mirosław</v>
      </c>
      <c r="D336" s="350" t="str">
        <f>VLOOKUP(B336,Ind!$B$7:$L$560,3,0)</f>
        <v>WALET Pawłowice</v>
      </c>
      <c r="E336" s="195" t="str">
        <f>VLOOKUP(B336,Ind!$B$7:$L$560,4,0)</f>
        <v>m</v>
      </c>
      <c r="F336" s="195"/>
      <c r="G336" s="195" t="e">
        <f>VLOOKUP(D336,Ind!$B$7:$L$308,6,0)</f>
        <v>#N/A</v>
      </c>
      <c r="H336" s="195" t="e">
        <f>VLOOKUP(E336,Ind!$B$7:$L$308,6,0)</f>
        <v>#N/A</v>
      </c>
      <c r="I336" s="195"/>
      <c r="J336" s="196">
        <f>VLOOKUP(B336,Ind!$B$7:$L$560,9,0)</f>
        <v>2055</v>
      </c>
      <c r="K336" s="196">
        <f>VLOOKUP(B336,Ind!$B$7:$L$560,10,0)</f>
        <v>21</v>
      </c>
      <c r="L336" s="196">
        <f>VLOOKUP(B336,Ind!$B$7:$L$560,11,0)</f>
        <v>3</v>
      </c>
    </row>
    <row r="337" spans="1:12" ht="12.75" customHeight="1">
      <c r="A337" s="57">
        <v>24</v>
      </c>
      <c r="B337" s="324">
        <v>101</v>
      </c>
      <c r="C337" s="195" t="str">
        <f>VLOOKUP(B337,Ind!$B$7:$L$560,2,0)</f>
        <v>Łogasz Roman</v>
      </c>
      <c r="D337" s="350" t="str">
        <f>VLOOKUP(B337,Ind!$B$7:$L$560,3,0)</f>
        <v>ASY Żory</v>
      </c>
      <c r="E337" s="195" t="str">
        <f>VLOOKUP(B337,Ind!$B$7:$L$560,4,0)</f>
        <v>m</v>
      </c>
      <c r="F337" s="195"/>
      <c r="G337" s="195" t="e">
        <f>VLOOKUP(D337,Ind!$B$7:$L$308,6,0)</f>
        <v>#N/A</v>
      </c>
      <c r="H337" s="195" t="e">
        <f>VLOOKUP(E337,Ind!$B$7:$L$308,6,0)</f>
        <v>#N/A</v>
      </c>
      <c r="I337" s="195"/>
      <c r="J337" s="196">
        <f>VLOOKUP(B337,Ind!$B$7:$L$560,9,0)</f>
        <v>1928</v>
      </c>
      <c r="K337" s="196">
        <f>VLOOKUP(B337,Ind!$B$7:$L$560,10,0)</f>
        <v>18</v>
      </c>
      <c r="L337" s="196">
        <f>VLOOKUP(B337,Ind!$B$7:$L$560,11,0)</f>
        <v>4</v>
      </c>
    </row>
    <row r="338" spans="1:12" ht="12.75" customHeight="1">
      <c r="A338" s="57">
        <v>25</v>
      </c>
      <c r="B338" s="324">
        <v>97</v>
      </c>
      <c r="C338" s="195" t="str">
        <f>VLOOKUP(B338,Ind!$B$7:$L$560,2,0)</f>
        <v>Młoczek Jan</v>
      </c>
      <c r="D338" s="350" t="str">
        <f>VLOOKUP(B338,Ind!$B$7:$L$560,3,0)</f>
        <v>ISKRA Rybnik</v>
      </c>
      <c r="E338" s="195" t="str">
        <f>VLOOKUP(B338,Ind!$B$7:$L$560,4,0)</f>
        <v>s</v>
      </c>
      <c r="F338" s="195"/>
      <c r="G338" s="195" t="e">
        <f>VLOOKUP(D338,Ind!$B$7:$L$308,6,0)</f>
        <v>#N/A</v>
      </c>
      <c r="H338" s="195" t="e">
        <f>VLOOKUP(E338,Ind!$B$7:$L$308,6,0)</f>
        <v>#N/A</v>
      </c>
      <c r="I338" s="195"/>
      <c r="J338" s="196">
        <f>VLOOKUP(B338,Ind!$B$7:$L$560,9,0)</f>
        <v>2134</v>
      </c>
      <c r="K338" s="196">
        <f>VLOOKUP(B338,Ind!$B$7:$L$560,10,0)</f>
        <v>19</v>
      </c>
      <c r="L338" s="196">
        <f>VLOOKUP(B338,Ind!$B$7:$L$560,11,0)</f>
        <v>0</v>
      </c>
    </row>
    <row r="339" spans="1:12" ht="12.75" customHeight="1">
      <c r="A339" s="57">
        <v>26</v>
      </c>
      <c r="B339" s="324">
        <v>73</v>
      </c>
      <c r="C339" s="195" t="str">
        <f>VLOOKUP(B339,Ind!$B$7:$L$560,2,0)</f>
        <v>Pażdzior Henryk</v>
      </c>
      <c r="D339" s="350" t="str">
        <f>VLOOKUP(B339,Ind!$B$7:$L$560,3,0)</f>
        <v>WISUS Żory</v>
      </c>
      <c r="E339" s="195" t="str">
        <f>VLOOKUP(B339,Ind!$B$7:$L$560,4,0)</f>
        <v>m</v>
      </c>
      <c r="F339" s="195"/>
      <c r="G339" s="195" t="e">
        <f>VLOOKUP(D339,Ind!$B$7:$L$308,6,0)</f>
        <v>#N/A</v>
      </c>
      <c r="H339" s="195" t="e">
        <f>VLOOKUP(E339,Ind!$B$7:$L$308,6,0)</f>
        <v>#N/A</v>
      </c>
      <c r="I339" s="195"/>
      <c r="J339" s="196">
        <f>VLOOKUP(B339,Ind!$B$7:$L$560,9,0)</f>
        <v>2014</v>
      </c>
      <c r="K339" s="196">
        <f>VLOOKUP(B339,Ind!$B$7:$L$560,10,0)</f>
        <v>17</v>
      </c>
      <c r="L339" s="196">
        <f>VLOOKUP(B339,Ind!$B$7:$L$560,11,0)</f>
        <v>0</v>
      </c>
    </row>
    <row r="340" spans="1:12" ht="12.75" customHeight="1">
      <c r="A340" s="57">
        <v>27</v>
      </c>
      <c r="B340" s="324">
        <v>85</v>
      </c>
      <c r="C340" s="195" t="str">
        <f>VLOOKUP(B340,Ind!$B$7:$L$560,2,0)</f>
        <v>Oślizlok Roman</v>
      </c>
      <c r="D340" s="350" t="str">
        <f>VLOOKUP(B340,Ind!$B$7:$L$560,3,0)</f>
        <v>LKS FORTECA Świerklany</v>
      </c>
      <c r="E340" s="195" t="str">
        <f>VLOOKUP(B340,Ind!$B$7:$L$560,4,0)</f>
        <v>s</v>
      </c>
      <c r="F340" s="195"/>
      <c r="G340" s="195" t="e">
        <f>VLOOKUP(D340,Ind!$B$7:$L$308,6,0)</f>
        <v>#N/A</v>
      </c>
      <c r="H340" s="195" t="e">
        <f>VLOOKUP(E340,Ind!$B$7:$L$308,6,0)</f>
        <v>#N/A</v>
      </c>
      <c r="I340" s="195"/>
      <c r="J340" s="196">
        <f>VLOOKUP(B340,Ind!$B$7:$L$560,9,0)</f>
        <v>2413</v>
      </c>
      <c r="K340" s="196">
        <f>VLOOKUP(B340,Ind!$B$7:$L$560,10,0)</f>
        <v>21</v>
      </c>
      <c r="L340" s="196">
        <f>VLOOKUP(B340,Ind!$B$7:$L$560,11,0)</f>
        <v>2</v>
      </c>
    </row>
    <row r="341" spans="1:12" ht="12.75" customHeight="1">
      <c r="A341" s="57">
        <v>28</v>
      </c>
      <c r="B341" s="324">
        <v>121</v>
      </c>
      <c r="C341" s="195" t="str">
        <f>VLOOKUP(B341,Ind!$B$7:$L$560,2,0)</f>
        <v>Kwaśniak Jerzy</v>
      </c>
      <c r="D341" s="350" t="str">
        <f>VLOOKUP(B341,Ind!$B$7:$L$560,3,0)</f>
        <v>WISUS Żory</v>
      </c>
      <c r="E341" s="195" t="str">
        <f>VLOOKUP(B341,Ind!$B$7:$L$560,4,0)</f>
        <v>s</v>
      </c>
      <c r="F341" s="195"/>
      <c r="G341" s="195" t="e">
        <f>VLOOKUP(D341,Ind!$B$7:$L$308,6,0)</f>
        <v>#N/A</v>
      </c>
      <c r="H341" s="195" t="e">
        <f>VLOOKUP(E341,Ind!$B$7:$L$308,6,0)</f>
        <v>#N/A</v>
      </c>
      <c r="I341" s="195"/>
      <c r="J341" s="196">
        <f>VLOOKUP(B341,Ind!$B$7:$L$560,9,0)</f>
        <v>2514</v>
      </c>
      <c r="K341" s="196">
        <f>VLOOKUP(B341,Ind!$B$7:$L$560,10,0)</f>
        <v>21</v>
      </c>
      <c r="L341" s="196">
        <f>VLOOKUP(B341,Ind!$B$7:$L$560,11,0)</f>
        <v>0</v>
      </c>
    </row>
    <row r="342" spans="1:12" ht="12.75" customHeight="1">
      <c r="A342" s="57">
        <v>29</v>
      </c>
      <c r="B342" s="324">
        <v>45</v>
      </c>
      <c r="C342" s="195" t="str">
        <f>VLOOKUP(B342,Ind!$B$7:$L$560,2,0)</f>
        <v>Schulz Stefan</v>
      </c>
      <c r="D342" s="350" t="str">
        <f>VLOOKUP(B342,Ind!$B$7:$L$560,3,0)</f>
        <v>WISUS Żory</v>
      </c>
      <c r="E342" s="195" t="str">
        <f>VLOOKUP(B342,Ind!$B$7:$L$560,4,0)</f>
        <v>s</v>
      </c>
      <c r="F342" s="195"/>
      <c r="G342" s="195" t="e">
        <f>VLOOKUP(D342,Ind!$B$7:$L$308,6,0)</f>
        <v>#N/A</v>
      </c>
      <c r="H342" s="195" t="e">
        <f>VLOOKUP(E342,Ind!$B$7:$L$308,6,0)</f>
        <v>#N/A</v>
      </c>
      <c r="I342" s="195"/>
      <c r="J342" s="196">
        <f>VLOOKUP(B342,Ind!$B$7:$L$560,9,0)</f>
        <v>1841</v>
      </c>
      <c r="K342" s="196">
        <f>VLOOKUP(B342,Ind!$B$7:$L$560,10,0)</f>
        <v>20</v>
      </c>
      <c r="L342" s="196">
        <f>VLOOKUP(B342,Ind!$B$7:$L$560,11,0)</f>
        <v>5</v>
      </c>
    </row>
    <row r="343" spans="1:12" ht="12.75" customHeight="1">
      <c r="A343" s="57">
        <v>30</v>
      </c>
      <c r="B343" s="324">
        <v>89</v>
      </c>
      <c r="C343" s="195" t="str">
        <f>VLOOKUP(B343,Ind!$B$7:$L$560,2,0)</f>
        <v>Ogierman Stanisław</v>
      </c>
      <c r="D343" s="350" t="str">
        <f>VLOOKUP(B343,Ind!$B$7:$L$560,3,0)</f>
        <v>WALET Pawłowice</v>
      </c>
      <c r="E343" s="195" t="str">
        <f>VLOOKUP(B343,Ind!$B$7:$L$560,4,0)</f>
        <v>m</v>
      </c>
      <c r="F343" s="195"/>
      <c r="G343" s="195" t="e">
        <f>VLOOKUP(D343,Ind!$B$7:$L$308,6,0)</f>
        <v>#N/A</v>
      </c>
      <c r="H343" s="195" t="e">
        <f>VLOOKUP(E343,Ind!$B$7:$L$308,6,0)</f>
        <v>#N/A</v>
      </c>
      <c r="I343" s="195"/>
      <c r="J343" s="196">
        <f>VLOOKUP(B343,Ind!$B$7:$L$560,9,0)</f>
        <v>1868</v>
      </c>
      <c r="K343" s="196">
        <f>VLOOKUP(B343,Ind!$B$7:$L$560,10,0)</f>
        <v>13</v>
      </c>
      <c r="L343" s="196">
        <f>VLOOKUP(B343,Ind!$B$7:$L$560,11,0)</f>
        <v>1</v>
      </c>
    </row>
    <row r="344" spans="1:12" ht="12.75" customHeight="1">
      <c r="A344" s="57">
        <v>31</v>
      </c>
      <c r="B344" s="324"/>
      <c r="C344" s="195" t="e">
        <f>VLOOKUP(B344,Ind!$B$7:$L$560,2,0)</f>
        <v>#N/A</v>
      </c>
      <c r="D344" s="350" t="e">
        <f>VLOOKUP(B344,Ind!$B$7:$L$560,3,0)</f>
        <v>#N/A</v>
      </c>
      <c r="E344" s="195" t="e">
        <f>VLOOKUP(B344,Ind!$B$7:$L$560,4,0)</f>
        <v>#N/A</v>
      </c>
      <c r="F344" s="195"/>
      <c r="G344" s="195" t="e">
        <f>VLOOKUP(D344,Ind!$B$7:$L$308,6,0)</f>
        <v>#N/A</v>
      </c>
      <c r="H344" s="195" t="e">
        <f>VLOOKUP(E344,Ind!$B$7:$L$308,6,0)</f>
        <v>#N/A</v>
      </c>
      <c r="I344" s="195"/>
      <c r="J344" s="196" t="e">
        <f>VLOOKUP(B344,Ind!$B$7:$L$560,13,0)</f>
        <v>#N/A</v>
      </c>
      <c r="K344" s="196" t="e">
        <f>VLOOKUP(B344,Ind!$B$7:$L$560,14,0)</f>
        <v>#N/A</v>
      </c>
      <c r="L344" s="196" t="e">
        <f>VLOOKUP(B344,Ind!$B$7:$L$560,15,0)</f>
        <v>#N/A</v>
      </c>
    </row>
    <row r="345" spans="1:12" ht="12.75" customHeight="1">
      <c r="A345" s="57">
        <v>32</v>
      </c>
      <c r="B345" s="324"/>
      <c r="C345" s="195" t="e">
        <f>VLOOKUP(B345,Ind!$B$7:$L$560,2,0)</f>
        <v>#N/A</v>
      </c>
      <c r="D345" s="350" t="e">
        <f>VLOOKUP(B345,Ind!$B$7:$L$560,3,0)</f>
        <v>#N/A</v>
      </c>
      <c r="E345" s="195" t="e">
        <f>VLOOKUP(B345,Ind!$B$7:$L$560,4,0)</f>
        <v>#N/A</v>
      </c>
      <c r="F345" s="195"/>
      <c r="G345" s="195" t="e">
        <f>VLOOKUP(D345,Ind!$B$7:$L$308,6,0)</f>
        <v>#N/A</v>
      </c>
      <c r="H345" s="195" t="e">
        <f>VLOOKUP(E345,Ind!$B$7:$L$308,6,0)</f>
        <v>#N/A</v>
      </c>
      <c r="I345" s="195"/>
      <c r="J345" s="196" t="e">
        <f>VLOOKUP(B345,Ind!$B$7:$L$560,13,0)</f>
        <v>#N/A</v>
      </c>
      <c r="K345" s="196" t="e">
        <f>VLOOKUP(B345,Ind!$B$7:$L$560,14,0)</f>
        <v>#N/A</v>
      </c>
      <c r="L345" s="196" t="e">
        <f>VLOOKUP(B345,Ind!$B$7:$L$560,15,0)</f>
        <v>#N/A</v>
      </c>
    </row>
    <row r="346" spans="1:12" ht="12.75" customHeight="1">
      <c r="A346" s="57">
        <v>33</v>
      </c>
      <c r="B346" s="324"/>
      <c r="C346" s="195" t="e">
        <f>VLOOKUP(B346,Ind!$B$7:$L$560,2,0)</f>
        <v>#N/A</v>
      </c>
      <c r="D346" s="350" t="e">
        <f>VLOOKUP(B346,Ind!$B$7:$L$560,3,0)</f>
        <v>#N/A</v>
      </c>
      <c r="E346" s="195" t="e">
        <f>VLOOKUP(B346,Ind!$B$7:$L$560,4,0)</f>
        <v>#N/A</v>
      </c>
      <c r="F346" s="195"/>
      <c r="G346" s="195" t="e">
        <f>VLOOKUP(D346,Ind!$B$7:$L$308,6,0)</f>
        <v>#N/A</v>
      </c>
      <c r="H346" s="195" t="e">
        <f>VLOOKUP(E346,Ind!$B$7:$L$308,6,0)</f>
        <v>#N/A</v>
      </c>
      <c r="I346" s="195"/>
      <c r="J346" s="196" t="e">
        <f>VLOOKUP(B346,Ind!$B$7:$L$560,13,0)</f>
        <v>#N/A</v>
      </c>
      <c r="K346" s="196" t="e">
        <f>VLOOKUP(B346,Ind!$B$7:$L$560,14,0)</f>
        <v>#N/A</v>
      </c>
      <c r="L346" s="196" t="e">
        <f>VLOOKUP(B346,Ind!$B$7:$L$560,15,0)</f>
        <v>#N/A</v>
      </c>
    </row>
    <row r="347" spans="1:12" ht="12.75" customHeight="1">
      <c r="A347" s="57">
        <v>34</v>
      </c>
      <c r="B347" s="324"/>
      <c r="C347" s="195" t="e">
        <f>VLOOKUP(B347,Ind!$B$7:$L$560,2,0)</f>
        <v>#N/A</v>
      </c>
      <c r="D347" s="350" t="e">
        <f>VLOOKUP(B347,Ind!$B$7:$L$560,3,0)</f>
        <v>#N/A</v>
      </c>
      <c r="E347" s="195" t="e">
        <f>VLOOKUP(B347,Ind!$B$7:$L$560,4,0)</f>
        <v>#N/A</v>
      </c>
      <c r="F347" s="195"/>
      <c r="G347" s="195" t="e">
        <f>VLOOKUP(D347,Ind!$B$7:$L$308,6,0)</f>
        <v>#N/A</v>
      </c>
      <c r="H347" s="195" t="e">
        <f>VLOOKUP(E347,Ind!$B$7:$L$308,6,0)</f>
        <v>#N/A</v>
      </c>
      <c r="I347" s="195"/>
      <c r="J347" s="196" t="e">
        <f>VLOOKUP(B347,Ind!$B$7:$L$560,13,0)</f>
        <v>#N/A</v>
      </c>
      <c r="K347" s="196" t="e">
        <f>VLOOKUP(B347,Ind!$B$7:$L$560,14,0)</f>
        <v>#N/A</v>
      </c>
      <c r="L347" s="196" t="e">
        <f>VLOOKUP(B347,Ind!$B$7:$L$560,15,0)</f>
        <v>#N/A</v>
      </c>
    </row>
    <row r="348" spans="1:12" ht="12.75" customHeight="1">
      <c r="A348" s="57">
        <v>35</v>
      </c>
      <c r="B348" s="324"/>
      <c r="C348" s="195" t="e">
        <f>VLOOKUP(B348,Ind!$B$7:$L$560,2,0)</f>
        <v>#N/A</v>
      </c>
      <c r="D348" s="350" t="e">
        <f>VLOOKUP(B348,Ind!$B$7:$L$560,3,0)</f>
        <v>#N/A</v>
      </c>
      <c r="E348" s="195" t="e">
        <f>VLOOKUP(B348,Ind!$B$7:$L$560,4,0)</f>
        <v>#N/A</v>
      </c>
      <c r="F348" s="195"/>
      <c r="G348" s="195" t="e">
        <f>VLOOKUP(D348,Ind!$B$7:$L$308,6,0)</f>
        <v>#N/A</v>
      </c>
      <c r="H348" s="195" t="e">
        <f>VLOOKUP(E348,Ind!$B$7:$L$308,6,0)</f>
        <v>#N/A</v>
      </c>
      <c r="I348" s="195"/>
      <c r="J348" s="196" t="e">
        <f>VLOOKUP(B348,Ind!$B$7:$L$560,13,0)</f>
        <v>#N/A</v>
      </c>
      <c r="K348" s="196" t="e">
        <f>VLOOKUP(B348,Ind!$B$7:$L$560,14,0)</f>
        <v>#N/A</v>
      </c>
      <c r="L348" s="196" t="e">
        <f>VLOOKUP(B348,Ind!$B$7:$L$560,15,0)</f>
        <v>#N/A</v>
      </c>
    </row>
    <row r="349" spans="1:12" ht="12.75" customHeight="1">
      <c r="A349" s="57">
        <v>36</v>
      </c>
      <c r="B349" s="324"/>
      <c r="C349" s="195" t="e">
        <f>VLOOKUP(B349,Ind!$B$7:$L$560,2,0)</f>
        <v>#N/A</v>
      </c>
      <c r="D349" s="350" t="e">
        <f>VLOOKUP(B349,Ind!$B$7:$L$560,3,0)</f>
        <v>#N/A</v>
      </c>
      <c r="E349" s="195" t="e">
        <f>VLOOKUP(B349,Ind!$B$7:$L$560,4,0)</f>
        <v>#N/A</v>
      </c>
      <c r="F349" s="195"/>
      <c r="G349" s="195" t="e">
        <f>VLOOKUP(D349,Ind!$B$7:$L$308,6,0)</f>
        <v>#N/A</v>
      </c>
      <c r="H349" s="195" t="e">
        <f>VLOOKUP(E349,Ind!$B$7:$L$308,6,0)</f>
        <v>#N/A</v>
      </c>
      <c r="I349" s="195"/>
      <c r="J349" s="196" t="e">
        <f>VLOOKUP(B349,Ind!$B$7:$L$560,13,0)</f>
        <v>#N/A</v>
      </c>
      <c r="K349" s="196" t="e">
        <f>VLOOKUP(B349,Ind!$B$7:$L$560,14,0)</f>
        <v>#N/A</v>
      </c>
      <c r="L349" s="196" t="e">
        <f>VLOOKUP(B349,Ind!$B$7:$L$560,15,0)</f>
        <v>#N/A</v>
      </c>
    </row>
    <row r="350" spans="1:12" ht="12.75" customHeight="1">
      <c r="A350" s="57">
        <v>37</v>
      </c>
      <c r="B350" s="324"/>
      <c r="C350" s="195" t="e">
        <f>VLOOKUP(B350,Ind!$B$7:$L$560,2,0)</f>
        <v>#N/A</v>
      </c>
      <c r="D350" s="350" t="e">
        <f>VLOOKUP(B350,Ind!$B$7:$L$560,3,0)</f>
        <v>#N/A</v>
      </c>
      <c r="E350" s="195" t="e">
        <f>VLOOKUP(B350,Ind!$B$7:$L$560,4,0)</f>
        <v>#N/A</v>
      </c>
      <c r="F350" s="195"/>
      <c r="G350" s="195" t="e">
        <f>VLOOKUP(D350,Ind!$B$7:$L$308,6,0)</f>
        <v>#N/A</v>
      </c>
      <c r="H350" s="195" t="e">
        <f>VLOOKUP(E350,Ind!$B$7:$L$308,6,0)</f>
        <v>#N/A</v>
      </c>
      <c r="I350" s="195"/>
      <c r="J350" s="196" t="e">
        <f>VLOOKUP(B350,Ind!$B$7:$L$560,13,0)</f>
        <v>#N/A</v>
      </c>
      <c r="K350" s="196" t="e">
        <f>VLOOKUP(B350,Ind!$B$7:$L$560,14,0)</f>
        <v>#N/A</v>
      </c>
      <c r="L350" s="196" t="e">
        <f>VLOOKUP(B350,Ind!$B$7:$L$560,15,0)</f>
        <v>#N/A</v>
      </c>
    </row>
    <row r="351" spans="1:12" ht="12.75" customHeight="1">
      <c r="A351" s="57">
        <v>38</v>
      </c>
      <c r="B351" s="324"/>
      <c r="C351" s="195" t="e">
        <f>VLOOKUP(B351,Ind!$B$7:$L$560,2,0)</f>
        <v>#N/A</v>
      </c>
      <c r="D351" s="350" t="e">
        <f>VLOOKUP(B351,Ind!$B$7:$L$560,3,0)</f>
        <v>#N/A</v>
      </c>
      <c r="E351" s="195" t="e">
        <f>VLOOKUP(B351,Ind!$B$7:$L$560,4,0)</f>
        <v>#N/A</v>
      </c>
      <c r="F351" s="195"/>
      <c r="G351" s="195" t="e">
        <f>VLOOKUP(D351,Ind!$B$7:$L$308,6,0)</f>
        <v>#N/A</v>
      </c>
      <c r="H351" s="195" t="e">
        <f>VLOOKUP(E351,Ind!$B$7:$L$308,6,0)</f>
        <v>#N/A</v>
      </c>
      <c r="I351" s="195"/>
      <c r="J351" s="196" t="e">
        <f>VLOOKUP(B351,Ind!$B$7:$L$560,13,0)</f>
        <v>#N/A</v>
      </c>
      <c r="K351" s="196" t="e">
        <f>VLOOKUP(B351,Ind!$B$7:$L$560,14,0)</f>
        <v>#N/A</v>
      </c>
      <c r="L351" s="196" t="e">
        <f>VLOOKUP(B351,Ind!$B$7:$L$560,15,0)</f>
        <v>#N/A</v>
      </c>
    </row>
    <row r="352" spans="1:12" ht="12.75" customHeight="1">
      <c r="A352" s="57">
        <v>39</v>
      </c>
      <c r="B352" s="324"/>
      <c r="C352" s="195" t="e">
        <f>VLOOKUP(B352,Ind!$B$7:$L$560,2,0)</f>
        <v>#N/A</v>
      </c>
      <c r="D352" s="350" t="e">
        <f>VLOOKUP(B352,Ind!$B$7:$L$560,3,0)</f>
        <v>#N/A</v>
      </c>
      <c r="E352" s="195" t="e">
        <f>VLOOKUP(C352,Ind!$B$7:$L$308,6,0)</f>
        <v>#N/A</v>
      </c>
      <c r="F352" s="195"/>
      <c r="G352" s="195" t="e">
        <f>VLOOKUP(D352,Ind!$B$7:$L$308,6,0)</f>
        <v>#N/A</v>
      </c>
      <c r="H352" s="195" t="e">
        <f>VLOOKUP(E352,Ind!$B$7:$L$308,6,0)</f>
        <v>#N/A</v>
      </c>
      <c r="I352" s="195"/>
      <c r="J352" s="196" t="e">
        <f>VLOOKUP(B352,Ind!$B$7:$L$560,13,0)</f>
        <v>#N/A</v>
      </c>
      <c r="K352" s="196" t="e">
        <f>VLOOKUP(B352,Ind!$B$7:$L$560,14,0)</f>
        <v>#N/A</v>
      </c>
      <c r="L352" s="196" t="e">
        <f>VLOOKUP(B352,Ind!$B$7:$L$560,15,0)</f>
        <v>#N/A</v>
      </c>
    </row>
    <row r="353" spans="1:12" ht="12.75" customHeight="1">
      <c r="A353" s="57">
        <v>40</v>
      </c>
      <c r="B353" s="324"/>
      <c r="C353" s="195" t="e">
        <f>VLOOKUP(B353,Ind!$B$7:$L$560,2,0)</f>
        <v>#N/A</v>
      </c>
      <c r="D353" s="350" t="e">
        <f>VLOOKUP(B353,Ind!$B$7:$L$560,3,0)</f>
        <v>#N/A</v>
      </c>
      <c r="E353" s="195" t="e">
        <f>VLOOKUP(C353,Ind!$B$7:$L$308,6,0)</f>
        <v>#N/A</v>
      </c>
      <c r="F353" s="195"/>
      <c r="G353" s="195" t="e">
        <f>VLOOKUP(D353,Ind!$B$7:$L$308,6,0)</f>
        <v>#N/A</v>
      </c>
      <c r="H353" s="195" t="e">
        <f>VLOOKUP(E353,Ind!$B$7:$L$308,6,0)</f>
        <v>#N/A</v>
      </c>
      <c r="I353" s="195"/>
      <c r="J353" s="196" t="e">
        <f>VLOOKUP(B353,Ind!$B$7:$L$560,13,0)</f>
        <v>#N/A</v>
      </c>
      <c r="K353" s="196" t="e">
        <f>VLOOKUP(B353,Ind!$B$7:$L$560,14,0)</f>
        <v>#N/A</v>
      </c>
      <c r="L353" s="196" t="e">
        <f>VLOOKUP(B353,Ind!$B$7:$L$560,15,0)</f>
        <v>#N/A</v>
      </c>
    </row>
    <row r="354" spans="1:12" ht="12.75" customHeight="1">
      <c r="A354" s="57">
        <v>41</v>
      </c>
      <c r="B354" s="324"/>
      <c r="C354" s="195" t="e">
        <f>VLOOKUP(B354,Ind!$B$7:$L$560,2,0)</f>
        <v>#N/A</v>
      </c>
      <c r="D354" s="350" t="e">
        <f>VLOOKUP(B354,Ind!$B$7:$L$560,3,0)</f>
        <v>#N/A</v>
      </c>
      <c r="E354" s="195" t="e">
        <f>VLOOKUP(C354,Ind!$B$7:$L$308,6,0)</f>
        <v>#N/A</v>
      </c>
      <c r="F354" s="195"/>
      <c r="G354" s="195" t="e">
        <f>VLOOKUP(D354,Ind!$B$7:$L$308,6,0)</f>
        <v>#N/A</v>
      </c>
      <c r="H354" s="195" t="e">
        <f>VLOOKUP(E354,Ind!$B$7:$L$308,6,0)</f>
        <v>#N/A</v>
      </c>
      <c r="I354" s="195"/>
      <c r="J354" s="196" t="e">
        <f>VLOOKUP(B354,Ind!$B$7:$L$560,13,0)</f>
        <v>#N/A</v>
      </c>
      <c r="K354" s="196" t="e">
        <f>VLOOKUP(B354,Ind!$B$7:$L$560,14,0)</f>
        <v>#N/A</v>
      </c>
      <c r="L354" s="196" t="e">
        <f>VLOOKUP(B354,Ind!$B$7:$L$560,15,0)</f>
        <v>#N/A</v>
      </c>
    </row>
    <row r="355" spans="1:12" ht="12.75" customHeight="1">
      <c r="A355" s="57">
        <v>42</v>
      </c>
      <c r="B355" s="324"/>
      <c r="C355" s="195" t="e">
        <f>VLOOKUP(B355,Ind!$B$7:$L$560,2,0)</f>
        <v>#N/A</v>
      </c>
      <c r="D355" s="350" t="e">
        <f>VLOOKUP(B355,Ind!$B$7:$L$560,3,0)</f>
        <v>#N/A</v>
      </c>
      <c r="E355" s="195" t="e">
        <f>VLOOKUP(C355,Ind!$B$7:$L$308,6,0)</f>
        <v>#N/A</v>
      </c>
      <c r="F355" s="195"/>
      <c r="G355" s="195" t="e">
        <f>VLOOKUP(D355,Ind!$B$7:$L$308,6,0)</f>
        <v>#N/A</v>
      </c>
      <c r="H355" s="195" t="e">
        <f>VLOOKUP(E355,Ind!$B$7:$L$308,6,0)</f>
        <v>#N/A</v>
      </c>
      <c r="I355" s="195"/>
      <c r="J355" s="196" t="e">
        <f>VLOOKUP(B355,Ind!$B$7:$L$560,13,0)</f>
        <v>#N/A</v>
      </c>
      <c r="K355" s="196" t="e">
        <f>VLOOKUP(B355,Ind!$B$7:$L$560,14,0)</f>
        <v>#N/A</v>
      </c>
      <c r="L355" s="196" t="e">
        <f>VLOOKUP(B355,Ind!$B$7:$L$560,15,0)</f>
        <v>#N/A</v>
      </c>
    </row>
    <row r="356" spans="1:12" ht="12.75" customHeight="1">
      <c r="A356" s="57">
        <v>43</v>
      </c>
      <c r="B356" s="324"/>
      <c r="C356" s="195" t="e">
        <f>VLOOKUP(B356,Ind!$B$7:$L$560,2,0)</f>
        <v>#N/A</v>
      </c>
      <c r="D356" s="350" t="e">
        <f>VLOOKUP(B356,Ind!$B$7:$L$560,3,0)</f>
        <v>#N/A</v>
      </c>
      <c r="E356" s="195" t="e">
        <f>VLOOKUP(C356,Ind!$B$7:$L$308,6,0)</f>
        <v>#N/A</v>
      </c>
      <c r="F356" s="195"/>
      <c r="G356" s="195" t="e">
        <f>VLOOKUP(D356,Ind!$B$7:$L$308,6,0)</f>
        <v>#N/A</v>
      </c>
      <c r="H356" s="195" t="e">
        <f>VLOOKUP(E356,Ind!$B$7:$L$308,6,0)</f>
        <v>#N/A</v>
      </c>
      <c r="I356" s="195"/>
      <c r="J356" s="196" t="e">
        <f>VLOOKUP(B356,Ind!$B$7:$L$560,13,0)</f>
        <v>#N/A</v>
      </c>
      <c r="K356" s="196" t="e">
        <f>VLOOKUP(B356,Ind!$B$7:$L$560,14,0)</f>
        <v>#N/A</v>
      </c>
      <c r="L356" s="196" t="e">
        <f>VLOOKUP(B356,Ind!$B$7:$L$560,15,0)</f>
        <v>#N/A</v>
      </c>
    </row>
    <row r="357" spans="1:12" ht="12.75" customHeight="1">
      <c r="A357" s="57">
        <v>44</v>
      </c>
      <c r="B357" s="324"/>
      <c r="C357" s="195" t="e">
        <f>VLOOKUP(B357,Ind!$B$7:$L$560,2,0)</f>
        <v>#N/A</v>
      </c>
      <c r="D357" s="350" t="e">
        <f>VLOOKUP(B357,Ind!$B$7:$L$560,3,0)</f>
        <v>#N/A</v>
      </c>
      <c r="E357" s="195" t="e">
        <f>VLOOKUP(C357,Ind!$B$7:$L$308,6,0)</f>
        <v>#N/A</v>
      </c>
      <c r="F357" s="195"/>
      <c r="G357" s="195" t="e">
        <f>VLOOKUP(D357,Ind!$B$7:$L$308,6,0)</f>
        <v>#N/A</v>
      </c>
      <c r="H357" s="195" t="e">
        <f>VLOOKUP(E357,Ind!$B$7:$L$308,6,0)</f>
        <v>#N/A</v>
      </c>
      <c r="I357" s="195"/>
      <c r="J357" s="196" t="e">
        <f>VLOOKUP(B357,Ind!$B$7:$L$560,13,0)</f>
        <v>#N/A</v>
      </c>
      <c r="K357" s="196" t="e">
        <f>VLOOKUP(B357,Ind!$B$7:$L$560,14,0)</f>
        <v>#N/A</v>
      </c>
      <c r="L357" s="196" t="e">
        <f>VLOOKUP(B357,Ind!$B$7:$L$560,15,0)</f>
        <v>#N/A</v>
      </c>
    </row>
    <row r="358" spans="1:12" ht="12.75" customHeight="1">
      <c r="A358" s="57">
        <v>45</v>
      </c>
      <c r="B358" s="324"/>
      <c r="C358" s="195" t="e">
        <f>VLOOKUP(B358,Ind!$B$7:$L$560,2,0)</f>
        <v>#N/A</v>
      </c>
      <c r="D358" s="350" t="e">
        <f>VLOOKUP(B358,Ind!$B$7:$L$560,3,0)</f>
        <v>#N/A</v>
      </c>
      <c r="E358" s="195" t="e">
        <f>VLOOKUP(C358,Ind!$B$7:$L$308,6,0)</f>
        <v>#N/A</v>
      </c>
      <c r="F358" s="195"/>
      <c r="G358" s="195" t="e">
        <f>VLOOKUP(D358,Ind!$B$7:$L$308,6,0)</f>
        <v>#N/A</v>
      </c>
      <c r="H358" s="195" t="e">
        <f>VLOOKUP(E358,Ind!$B$7:$L$308,6,0)</f>
        <v>#N/A</v>
      </c>
      <c r="I358" s="195"/>
      <c r="J358" s="196" t="e">
        <f>VLOOKUP(B358,Ind!$B$7:$L$560,13,0)</f>
        <v>#N/A</v>
      </c>
      <c r="K358" s="196" t="e">
        <f>VLOOKUP(B358,Ind!$B$7:$L$560,14,0)</f>
        <v>#N/A</v>
      </c>
      <c r="L358" s="196" t="e">
        <f>VLOOKUP(B358,Ind!$B$7:$L$560,15,0)</f>
        <v>#N/A</v>
      </c>
    </row>
    <row r="359" spans="1:12" ht="12.75" customHeight="1">
      <c r="A359" s="57">
        <v>46</v>
      </c>
      <c r="B359" s="324"/>
      <c r="C359" s="195" t="e">
        <f>VLOOKUP(B359,Ind!$B$7:$L$560,2,0)</f>
        <v>#N/A</v>
      </c>
      <c r="D359" s="350" t="e">
        <f>VLOOKUP(B359,Ind!$B$7:$L$560,3,0)</f>
        <v>#N/A</v>
      </c>
      <c r="E359" s="195" t="e">
        <f>VLOOKUP(C359,Ind!$B$7:$L$308,6,0)</f>
        <v>#N/A</v>
      </c>
      <c r="F359" s="195"/>
      <c r="G359" s="195" t="e">
        <f>VLOOKUP(D359,Ind!$B$7:$L$308,6,0)</f>
        <v>#N/A</v>
      </c>
      <c r="H359" s="195" t="e">
        <f>VLOOKUP(E359,Ind!$B$7:$L$308,6,0)</f>
        <v>#N/A</v>
      </c>
      <c r="I359" s="195"/>
      <c r="J359" s="196" t="e">
        <f>VLOOKUP(B359,Ind!$B$7:$L$560,13,0)</f>
        <v>#N/A</v>
      </c>
      <c r="K359" s="196" t="e">
        <f>VLOOKUP(B359,Ind!$B$7:$L$560,14,0)</f>
        <v>#N/A</v>
      </c>
      <c r="L359" s="196" t="e">
        <f>VLOOKUP(B359,Ind!$B$7:$L$560,15,0)</f>
        <v>#N/A</v>
      </c>
    </row>
    <row r="360" spans="1:12" ht="12.75" customHeight="1">
      <c r="A360" s="57">
        <v>47</v>
      </c>
      <c r="B360" s="324"/>
      <c r="C360" s="195" t="e">
        <f>VLOOKUP(B360,Ind!$B$7:$L$560,2,0)</f>
        <v>#N/A</v>
      </c>
      <c r="D360" s="350" t="e">
        <f>VLOOKUP(B360,Ind!$B$7:$L$560,3,0)</f>
        <v>#N/A</v>
      </c>
      <c r="E360" s="195" t="e">
        <f>VLOOKUP(C360,Ind!$B$7:$L$308,6,0)</f>
        <v>#N/A</v>
      </c>
      <c r="F360" s="195"/>
      <c r="G360" s="195" t="e">
        <f>VLOOKUP(D360,Ind!$B$7:$L$308,6,0)</f>
        <v>#N/A</v>
      </c>
      <c r="H360" s="195" t="e">
        <f>VLOOKUP(E360,Ind!$B$7:$L$308,6,0)</f>
        <v>#N/A</v>
      </c>
      <c r="I360" s="195"/>
      <c r="J360" s="196" t="e">
        <f>VLOOKUP(B360,Ind!$B$7:$L$560,13,0)</f>
        <v>#N/A</v>
      </c>
      <c r="K360" s="196" t="e">
        <f>VLOOKUP(B360,Ind!$B$7:$L$560,14,0)</f>
        <v>#N/A</v>
      </c>
      <c r="L360" s="196" t="e">
        <f>VLOOKUP(B360,Ind!$B$7:$L$560,15,0)</f>
        <v>#N/A</v>
      </c>
    </row>
    <row r="361" spans="1:12" ht="12.75" customHeight="1">
      <c r="A361" s="57">
        <v>48</v>
      </c>
      <c r="B361" s="324"/>
      <c r="C361" s="195" t="e">
        <f>VLOOKUP(B361,Ind!$B$7:$L$560,2,0)</f>
        <v>#N/A</v>
      </c>
      <c r="D361" s="350" t="e">
        <f>VLOOKUP(B361,Ind!$B$7:$L$560,3,0)</f>
        <v>#N/A</v>
      </c>
      <c r="E361" s="195" t="e">
        <f>VLOOKUP(C361,Ind!$B$7:$L$308,6,0)</f>
        <v>#N/A</v>
      </c>
      <c r="F361" s="195"/>
      <c r="G361" s="195" t="e">
        <f>VLOOKUP(D361,Ind!$B$7:$L$308,6,0)</f>
        <v>#N/A</v>
      </c>
      <c r="H361" s="195" t="e">
        <f>VLOOKUP(E361,Ind!$B$7:$L$308,6,0)</f>
        <v>#N/A</v>
      </c>
      <c r="I361" s="195"/>
      <c r="J361" s="196" t="e">
        <f>VLOOKUP(B361,Ind!$B$7:$L$560,13,0)</f>
        <v>#N/A</v>
      </c>
      <c r="K361" s="196" t="e">
        <f>VLOOKUP(B361,Ind!$B$7:$L$560,14,0)</f>
        <v>#N/A</v>
      </c>
      <c r="L361" s="196" t="e">
        <f>VLOOKUP(B361,Ind!$B$7:$L$560,15,0)</f>
        <v>#N/A</v>
      </c>
    </row>
    <row r="362" spans="1:12" ht="12.75" customHeight="1">
      <c r="A362" s="57">
        <v>49</v>
      </c>
      <c r="B362" s="324"/>
      <c r="C362" s="195" t="e">
        <f>VLOOKUP(B362,Ind!$B$7:$L$560,2,0)</f>
        <v>#N/A</v>
      </c>
      <c r="D362" s="350" t="e">
        <f>VLOOKUP(B362,Ind!$B$7:$L$560,3,0)</f>
        <v>#N/A</v>
      </c>
      <c r="E362" s="195" t="e">
        <f>VLOOKUP(C362,Ind!$B$7:$L$308,6,0)</f>
        <v>#N/A</v>
      </c>
      <c r="F362" s="195"/>
      <c r="G362" s="195" t="e">
        <f>VLOOKUP(D362,Ind!$B$7:$L$308,6,0)</f>
        <v>#N/A</v>
      </c>
      <c r="H362" s="195" t="e">
        <f>VLOOKUP(E362,Ind!$B$7:$L$308,6,0)</f>
        <v>#N/A</v>
      </c>
      <c r="I362" s="195"/>
      <c r="J362" s="196" t="e">
        <f>VLOOKUP(B362,Ind!$B$7:$L$560,13,0)</f>
        <v>#N/A</v>
      </c>
      <c r="K362" s="196" t="e">
        <f>VLOOKUP(B362,Ind!$B$7:$L$560,14,0)</f>
        <v>#N/A</v>
      </c>
      <c r="L362" s="196" t="e">
        <f>VLOOKUP(B362,Ind!$B$7:$L$560,15,0)</f>
        <v>#N/A</v>
      </c>
    </row>
    <row r="363" spans="1:12" ht="12.75" customHeight="1">
      <c r="A363" s="57">
        <v>50</v>
      </c>
      <c r="B363" s="324"/>
      <c r="C363" s="195" t="e">
        <f>VLOOKUP(B363,Ind!$B$7:$L$560,2,0)</f>
        <v>#N/A</v>
      </c>
      <c r="D363" s="350" t="e">
        <f>VLOOKUP(B363,Ind!$B$7:$L$560,3,0)</f>
        <v>#N/A</v>
      </c>
      <c r="E363" s="195" t="e">
        <f>VLOOKUP(C363,Ind!$B$7:$L$308,6,0)</f>
        <v>#N/A</v>
      </c>
      <c r="F363" s="195"/>
      <c r="G363" s="195" t="e">
        <f>VLOOKUP(D363,Ind!$B$7:$L$308,6,0)</f>
        <v>#N/A</v>
      </c>
      <c r="H363" s="195" t="e">
        <f>VLOOKUP(E363,Ind!$B$7:$L$308,6,0)</f>
        <v>#N/A</v>
      </c>
      <c r="I363" s="195"/>
      <c r="J363" s="196" t="e">
        <f>VLOOKUP(B363,Ind!$B$7:$L$560,13,0)</f>
        <v>#N/A</v>
      </c>
      <c r="K363" s="196" t="e">
        <f>VLOOKUP(B363,Ind!$B$7:$L$560,14,0)</f>
        <v>#N/A</v>
      </c>
      <c r="L363" s="196" t="e">
        <f>VLOOKUP(B363,Ind!$B$7:$L$560,15,0)</f>
        <v>#N/A</v>
      </c>
    </row>
    <row r="364" spans="1:12" ht="12.75" customHeight="1">
      <c r="A364" s="57">
        <v>51</v>
      </c>
      <c r="B364" s="324"/>
      <c r="C364" s="195" t="e">
        <f>VLOOKUP(B364,Ind!$B$7:$L$560,2,0)</f>
        <v>#N/A</v>
      </c>
      <c r="D364" s="350" t="e">
        <f>VLOOKUP(B364,Ind!$B$7:$L$560,3,0)</f>
        <v>#N/A</v>
      </c>
      <c r="E364" s="195" t="e">
        <f>VLOOKUP(C364,Ind!$B$7:$L$308,6,0)</f>
        <v>#N/A</v>
      </c>
      <c r="F364" s="195"/>
      <c r="G364" s="195" t="e">
        <f>VLOOKUP(D364,Ind!$B$7:$L$308,6,0)</f>
        <v>#N/A</v>
      </c>
      <c r="H364" s="195" t="e">
        <f>VLOOKUP(E364,Ind!$B$7:$L$308,6,0)</f>
        <v>#N/A</v>
      </c>
      <c r="I364" s="195"/>
      <c r="J364" s="196" t="e">
        <f>VLOOKUP(B364,Ind!$B$7:$L$560,13,0)</f>
        <v>#N/A</v>
      </c>
      <c r="K364" s="196" t="e">
        <f>VLOOKUP(B364,Ind!$B$7:$L$560,14,0)</f>
        <v>#N/A</v>
      </c>
      <c r="L364" s="196" t="e">
        <f>VLOOKUP(B364,Ind!$B$7:$L$560,15,0)</f>
        <v>#N/A</v>
      </c>
    </row>
    <row r="365" spans="1:12" ht="12.75" customHeight="1">
      <c r="A365" s="57">
        <v>52</v>
      </c>
      <c r="B365" s="324"/>
      <c r="C365" s="195" t="e">
        <f>VLOOKUP(B365,Ind!$B$7:$L$560,2,0)</f>
        <v>#N/A</v>
      </c>
      <c r="D365" s="350" t="e">
        <f>VLOOKUP(B365,Ind!$B$7:$L$560,3,0)</f>
        <v>#N/A</v>
      </c>
      <c r="E365" s="195" t="e">
        <f>VLOOKUP(C365,Ind!$B$7:$L$308,6,0)</f>
        <v>#N/A</v>
      </c>
      <c r="F365" s="195"/>
      <c r="G365" s="195" t="e">
        <f>VLOOKUP(D365,Ind!$B$7:$L$308,6,0)</f>
        <v>#N/A</v>
      </c>
      <c r="H365" s="195" t="e">
        <f>VLOOKUP(E365,Ind!$B$7:$L$308,6,0)</f>
        <v>#N/A</v>
      </c>
      <c r="I365" s="195"/>
      <c r="J365" s="196" t="e">
        <f>VLOOKUP(B365,Ind!$B$7:$L$560,13,0)</f>
        <v>#N/A</v>
      </c>
      <c r="K365" s="196" t="e">
        <f>VLOOKUP(B365,Ind!$B$7:$L$560,14,0)</f>
        <v>#N/A</v>
      </c>
      <c r="L365" s="196" t="e">
        <f>VLOOKUP(B365,Ind!$B$7:$L$560,15,0)</f>
        <v>#N/A</v>
      </c>
    </row>
    <row r="366" spans="1:12" ht="12.75" customHeight="1">
      <c r="A366" s="57">
        <v>53</v>
      </c>
      <c r="B366" s="324"/>
      <c r="C366" s="195" t="e">
        <f>VLOOKUP(B366,Ind!$B$7:$L$560,2,0)</f>
        <v>#N/A</v>
      </c>
      <c r="D366" s="350" t="e">
        <f>VLOOKUP(B366,Ind!$B$7:$L$560,3,0)</f>
        <v>#N/A</v>
      </c>
      <c r="E366" s="195" t="e">
        <f>VLOOKUP(C366,Ind!$B$7:$L$308,6,0)</f>
        <v>#N/A</v>
      </c>
      <c r="F366" s="195"/>
      <c r="G366" s="195" t="e">
        <f>VLOOKUP(D366,Ind!$B$7:$L$308,6,0)</f>
        <v>#N/A</v>
      </c>
      <c r="H366" s="195" t="e">
        <f>VLOOKUP(E366,Ind!$B$7:$L$308,6,0)</f>
        <v>#N/A</v>
      </c>
      <c r="I366" s="195"/>
      <c r="J366" s="196" t="e">
        <f>VLOOKUP(B366,Ind!$B$7:$L$560,13,0)</f>
        <v>#N/A</v>
      </c>
      <c r="K366" s="196" t="e">
        <f>VLOOKUP(B366,Ind!$B$7:$L$560,14,0)</f>
        <v>#N/A</v>
      </c>
      <c r="L366" s="196" t="e">
        <f>VLOOKUP(B366,Ind!$B$7:$L$560,15,0)</f>
        <v>#N/A</v>
      </c>
    </row>
    <row r="367" spans="1:12" ht="12.75" customHeight="1">
      <c r="A367" s="57">
        <v>54</v>
      </c>
      <c r="B367" s="324"/>
      <c r="C367" s="195" t="e">
        <f>VLOOKUP(B367,Ind!$B$7:$L$560,2,0)</f>
        <v>#N/A</v>
      </c>
      <c r="D367" s="350" t="e">
        <f>VLOOKUP(B367,Ind!$B$7:$L$560,3,0)</f>
        <v>#N/A</v>
      </c>
      <c r="E367" s="195" t="e">
        <f>VLOOKUP(C367,Ind!$B$7:$L$308,6,0)</f>
        <v>#N/A</v>
      </c>
      <c r="F367" s="195"/>
      <c r="G367" s="195" t="e">
        <f>VLOOKUP(D367,Ind!$B$7:$L$308,6,0)</f>
        <v>#N/A</v>
      </c>
      <c r="H367" s="195" t="e">
        <f>VLOOKUP(E367,Ind!$B$7:$L$308,6,0)</f>
        <v>#N/A</v>
      </c>
      <c r="I367" s="195"/>
      <c r="J367" s="196" t="e">
        <f>VLOOKUP(B367,Ind!$B$7:$L$560,13,0)</f>
        <v>#N/A</v>
      </c>
      <c r="K367" s="196" t="e">
        <f>VLOOKUP(B367,Ind!$B$7:$L$560,14,0)</f>
        <v>#N/A</v>
      </c>
      <c r="L367" s="196" t="e">
        <f>VLOOKUP(B367,Ind!$B$7:$L$560,15,0)</f>
        <v>#N/A</v>
      </c>
    </row>
    <row r="368" spans="1:12" ht="12.75" customHeight="1">
      <c r="A368" s="57">
        <v>55</v>
      </c>
      <c r="B368" s="324"/>
      <c r="C368" s="195" t="e">
        <f>VLOOKUP(B368,Ind!$B$7:$L$560,2,0)</f>
        <v>#N/A</v>
      </c>
      <c r="D368" s="350" t="e">
        <f>VLOOKUP(B368,Ind!$B$7:$L$560,3,0)</f>
        <v>#N/A</v>
      </c>
      <c r="E368" s="195" t="e">
        <f>VLOOKUP(C368,Ind!$B$7:$L$308,6,0)</f>
        <v>#N/A</v>
      </c>
      <c r="F368" s="195"/>
      <c r="G368" s="195" t="e">
        <f>VLOOKUP(D368,Ind!$B$7:$L$308,6,0)</f>
        <v>#N/A</v>
      </c>
      <c r="H368" s="195" t="e">
        <f>VLOOKUP(E368,Ind!$B$7:$L$308,6,0)</f>
        <v>#N/A</v>
      </c>
      <c r="I368" s="195"/>
      <c r="J368" s="196" t="e">
        <f>VLOOKUP(B368,Ind!$B$7:$L$560,13,0)</f>
        <v>#N/A</v>
      </c>
      <c r="K368" s="196" t="e">
        <f>VLOOKUP(B368,Ind!$B$7:$L$560,14,0)</f>
        <v>#N/A</v>
      </c>
      <c r="L368" s="196" t="e">
        <f>VLOOKUP(B368,Ind!$B$7:$L$560,15,0)</f>
        <v>#N/A</v>
      </c>
    </row>
    <row r="369" spans="1:12" ht="12.75" customHeight="1">
      <c r="A369" s="57">
        <v>56</v>
      </c>
      <c r="B369" s="324"/>
      <c r="C369" s="195" t="e">
        <f>VLOOKUP(B369,Ind!$B$7:$L$560,2,0)</f>
        <v>#N/A</v>
      </c>
      <c r="D369" s="350" t="e">
        <f>VLOOKUP(B369,Ind!$B$7:$L$560,3,0)</f>
        <v>#N/A</v>
      </c>
      <c r="E369" s="195" t="e">
        <f>VLOOKUP(C369,Ind!$B$7:$L$308,6,0)</f>
        <v>#N/A</v>
      </c>
      <c r="F369" s="195"/>
      <c r="G369" s="195" t="e">
        <f>VLOOKUP(D369,Ind!$B$7:$L$308,6,0)</f>
        <v>#N/A</v>
      </c>
      <c r="H369" s="195" t="e">
        <f>VLOOKUP(E369,Ind!$B$7:$L$308,6,0)</f>
        <v>#N/A</v>
      </c>
      <c r="I369" s="195"/>
      <c r="J369" s="196" t="e">
        <f>VLOOKUP(B369,Ind!$B$7:$L$560,13,0)</f>
        <v>#N/A</v>
      </c>
      <c r="K369" s="196" t="e">
        <f>VLOOKUP(B369,Ind!$B$7:$L$560,14,0)</f>
        <v>#N/A</v>
      </c>
      <c r="L369" s="196" t="e">
        <f>VLOOKUP(B369,Ind!$B$7:$L$560,15,0)</f>
        <v>#N/A</v>
      </c>
    </row>
    <row r="370" spans="1:12" ht="12.75" customHeight="1">
      <c r="A370" s="57">
        <v>57</v>
      </c>
      <c r="B370" s="324"/>
      <c r="C370" s="195" t="e">
        <f>VLOOKUP(B370,Ind!$B$7:$L$560,2,0)</f>
        <v>#N/A</v>
      </c>
      <c r="D370" s="350" t="e">
        <f>VLOOKUP(B370,Ind!$B$7:$L$560,3,0)</f>
        <v>#N/A</v>
      </c>
      <c r="E370" s="195" t="e">
        <f>VLOOKUP(C370,Ind!$B$7:$L$308,6,0)</f>
        <v>#N/A</v>
      </c>
      <c r="F370" s="195"/>
      <c r="G370" s="195" t="e">
        <f>VLOOKUP(D370,Ind!$B$7:$L$308,6,0)</f>
        <v>#N/A</v>
      </c>
      <c r="H370" s="195" t="e">
        <f>VLOOKUP(E370,Ind!$B$7:$L$308,6,0)</f>
        <v>#N/A</v>
      </c>
      <c r="I370" s="195"/>
      <c r="J370" s="196" t="e">
        <f>VLOOKUP(B370,Ind!$B$7:$L$560,13,0)</f>
        <v>#N/A</v>
      </c>
      <c r="K370" s="196" t="e">
        <f>VLOOKUP(B370,Ind!$B$7:$L$560,14,0)</f>
        <v>#N/A</v>
      </c>
      <c r="L370" s="196" t="e">
        <f>VLOOKUP(B370,Ind!$B$7:$L$560,15,0)</f>
        <v>#N/A</v>
      </c>
    </row>
    <row r="371" spans="1:12" ht="12.75" customHeight="1">
      <c r="A371" s="57">
        <v>58</v>
      </c>
      <c r="B371" s="324"/>
      <c r="C371" s="195" t="e">
        <f>VLOOKUP(B371,Ind!$B$7:$L$560,2,0)</f>
        <v>#N/A</v>
      </c>
      <c r="D371" s="350" t="e">
        <f>VLOOKUP(B371,Ind!$B$7:$L$560,3,0)</f>
        <v>#N/A</v>
      </c>
      <c r="E371" s="195" t="e">
        <f>VLOOKUP(C371,Ind!$B$7:$L$308,6,0)</f>
        <v>#N/A</v>
      </c>
      <c r="F371" s="195"/>
      <c r="G371" s="195" t="e">
        <f>VLOOKUP(D371,Ind!$B$7:$L$308,6,0)</f>
        <v>#N/A</v>
      </c>
      <c r="H371" s="195" t="e">
        <f>VLOOKUP(E371,Ind!$B$7:$L$308,6,0)</f>
        <v>#N/A</v>
      </c>
      <c r="I371" s="195"/>
      <c r="J371" s="196" t="e">
        <f>VLOOKUP(B371,Ind!$B$7:$L$560,13,0)</f>
        <v>#N/A</v>
      </c>
      <c r="K371" s="196" t="e">
        <f>VLOOKUP(B371,Ind!$B$7:$L$560,14,0)</f>
        <v>#N/A</v>
      </c>
      <c r="L371" s="196" t="e">
        <f>VLOOKUP(B371,Ind!$B$7:$L$560,15,0)</f>
        <v>#N/A</v>
      </c>
    </row>
    <row r="372" spans="1:12" ht="12.75" customHeight="1">
      <c r="A372" s="57">
        <v>59</v>
      </c>
      <c r="B372" s="324"/>
      <c r="C372" s="195" t="e">
        <f>VLOOKUP(B372,Ind!$B$7:$L$560,2,0)</f>
        <v>#N/A</v>
      </c>
      <c r="D372" s="350" t="e">
        <f>VLOOKUP(B372,Ind!$B$7:$L$560,3,0)</f>
        <v>#N/A</v>
      </c>
      <c r="E372" s="195" t="e">
        <f>VLOOKUP(C372,Ind!$B$7:$L$308,6,0)</f>
        <v>#N/A</v>
      </c>
      <c r="F372" s="195"/>
      <c r="G372" s="195" t="e">
        <f>VLOOKUP(D372,Ind!$B$7:$L$308,6,0)</f>
        <v>#N/A</v>
      </c>
      <c r="H372" s="195" t="e">
        <f>VLOOKUP(E372,Ind!$B$7:$L$308,6,0)</f>
        <v>#N/A</v>
      </c>
      <c r="I372" s="195"/>
      <c r="J372" s="196" t="e">
        <f>VLOOKUP(B372,Ind!$B$7:$L$560,13,0)</f>
        <v>#N/A</v>
      </c>
      <c r="K372" s="196" t="e">
        <f>VLOOKUP(B372,Ind!$B$7:$L$560,14,0)</f>
        <v>#N/A</v>
      </c>
      <c r="L372" s="196" t="e">
        <f>VLOOKUP(B372,Ind!$B$7:$L$560,15,0)</f>
        <v>#N/A</v>
      </c>
    </row>
    <row r="373" spans="1:12" ht="12.75" customHeight="1">
      <c r="A373" s="57">
        <v>60</v>
      </c>
      <c r="B373" s="324"/>
      <c r="C373" s="195" t="e">
        <f>VLOOKUP(B373,Ind!$B$7:$L$560,2,0)</f>
        <v>#N/A</v>
      </c>
      <c r="D373" s="350" t="e">
        <f>VLOOKUP(B373,Ind!$B$7:$L$560,3,0)</f>
        <v>#N/A</v>
      </c>
      <c r="E373" s="195" t="e">
        <f>VLOOKUP(C373,Ind!$B$7:$L$308,6,0)</f>
        <v>#N/A</v>
      </c>
      <c r="F373" s="195"/>
      <c r="G373" s="195" t="e">
        <f>VLOOKUP(D373,Ind!$B$7:$L$308,6,0)</f>
        <v>#N/A</v>
      </c>
      <c r="H373" s="195" t="e">
        <f>VLOOKUP(E373,Ind!$B$7:$L$308,6,0)</f>
        <v>#N/A</v>
      </c>
      <c r="I373" s="195"/>
      <c r="J373" s="196" t="e">
        <f>VLOOKUP(B373,Ind!$B$7:$L$560,13,0)</f>
        <v>#N/A</v>
      </c>
      <c r="K373" s="196" t="e">
        <f>VLOOKUP(B373,Ind!$B$7:$L$560,14,0)</f>
        <v>#N/A</v>
      </c>
      <c r="L373" s="196" t="e">
        <f>VLOOKUP(B373,Ind!$B$7:$L$560,15,0)</f>
        <v>#N/A</v>
      </c>
    </row>
    <row r="374" spans="1:12" ht="12.75" customHeight="1">
      <c r="A374" s="57">
        <v>61</v>
      </c>
      <c r="B374" s="324"/>
      <c r="C374" s="195" t="e">
        <f>VLOOKUP(B374,Ind!$B$7:$L$560,2,0)</f>
        <v>#N/A</v>
      </c>
      <c r="D374" s="350" t="e">
        <f>VLOOKUP(B374,Ind!$B$7:$L$560,3,0)</f>
        <v>#N/A</v>
      </c>
      <c r="E374" s="195" t="e">
        <f>VLOOKUP(C374,Ind!$B$7:$L$308,6,0)</f>
        <v>#N/A</v>
      </c>
      <c r="F374" s="195"/>
      <c r="G374" s="195" t="e">
        <f>VLOOKUP(D374,Ind!$B$7:$L$308,6,0)</f>
        <v>#N/A</v>
      </c>
      <c r="H374" s="195" t="e">
        <f>VLOOKUP(E374,Ind!$B$7:$L$308,6,0)</f>
        <v>#N/A</v>
      </c>
      <c r="I374" s="195"/>
      <c r="J374" s="196" t="e">
        <f>VLOOKUP(B374,Ind!$B$7:$L$560,13,0)</f>
        <v>#N/A</v>
      </c>
      <c r="K374" s="196" t="e">
        <f>VLOOKUP(B374,Ind!$B$7:$L$560,14,0)</f>
        <v>#N/A</v>
      </c>
      <c r="L374" s="196" t="e">
        <f>VLOOKUP(B374,Ind!$B$7:$L$560,15,0)</f>
        <v>#N/A</v>
      </c>
    </row>
    <row r="375" spans="1:12" ht="12.75" customHeight="1">
      <c r="A375" s="57">
        <v>62</v>
      </c>
      <c r="B375" s="324"/>
      <c r="C375" s="195" t="e">
        <f>VLOOKUP(B375,Ind!$B$7:$L$560,2,0)</f>
        <v>#N/A</v>
      </c>
      <c r="D375" s="350" t="e">
        <f>VLOOKUP(B375,Ind!$B$7:$L$560,3,0)</f>
        <v>#N/A</v>
      </c>
      <c r="E375" s="195" t="e">
        <f>VLOOKUP(C375,Ind!$B$7:$L$308,6,0)</f>
        <v>#N/A</v>
      </c>
      <c r="F375" s="195"/>
      <c r="G375" s="195" t="e">
        <f>VLOOKUP(D375,Ind!$B$7:$L$308,6,0)</f>
        <v>#N/A</v>
      </c>
      <c r="H375" s="195" t="e">
        <f>VLOOKUP(E375,Ind!$B$7:$L$308,6,0)</f>
        <v>#N/A</v>
      </c>
      <c r="I375" s="195"/>
      <c r="J375" s="196" t="e">
        <f>VLOOKUP(B375,Ind!$B$7:$L$560,13,0)</f>
        <v>#N/A</v>
      </c>
      <c r="K375" s="196" t="e">
        <f>VLOOKUP(B375,Ind!$B$7:$L$560,14,0)</f>
        <v>#N/A</v>
      </c>
      <c r="L375" s="196" t="e">
        <f>VLOOKUP(B375,Ind!$B$7:$L$560,15,0)</f>
        <v>#N/A</v>
      </c>
    </row>
    <row r="376" spans="1:12" ht="12.75" customHeight="1">
      <c r="A376" s="57">
        <v>63</v>
      </c>
      <c r="B376" s="324"/>
      <c r="C376" s="195" t="e">
        <f>VLOOKUP(B376,Ind!$B$7:$L$560,2,0)</f>
        <v>#N/A</v>
      </c>
      <c r="D376" s="350" t="e">
        <f>VLOOKUP(B376,Ind!$B$7:$L$560,3,0)</f>
        <v>#N/A</v>
      </c>
      <c r="E376" s="195" t="e">
        <f>VLOOKUP(C376,Ind!$B$7:$L$308,6,0)</f>
        <v>#N/A</v>
      </c>
      <c r="F376" s="195"/>
      <c r="G376" s="195" t="e">
        <f>VLOOKUP(D376,Ind!$B$7:$L$308,6,0)</f>
        <v>#N/A</v>
      </c>
      <c r="H376" s="195" t="e">
        <f>VLOOKUP(E376,Ind!$B$7:$L$308,6,0)</f>
        <v>#N/A</v>
      </c>
      <c r="I376" s="195"/>
      <c r="J376" s="196" t="e">
        <f>VLOOKUP(B376,Ind!$B$7:$L$560,13,0)</f>
        <v>#N/A</v>
      </c>
      <c r="K376" s="196" t="e">
        <f>VLOOKUP(B376,Ind!$B$7:$L$560,14,0)</f>
        <v>#N/A</v>
      </c>
      <c r="L376" s="196" t="e">
        <f>VLOOKUP(B376,Ind!$B$7:$L$560,15,0)</f>
        <v>#N/A</v>
      </c>
    </row>
    <row r="377" spans="1:12" ht="12.75" customHeight="1">
      <c r="A377" s="57">
        <v>64</v>
      </c>
      <c r="B377" s="324"/>
      <c r="C377" s="195" t="e">
        <f>VLOOKUP(B377,Ind!$B$7:$L$560,2,0)</f>
        <v>#N/A</v>
      </c>
      <c r="D377" s="350" t="e">
        <f>VLOOKUP(B377,Ind!$B$7:$L$560,3,0)</f>
        <v>#N/A</v>
      </c>
      <c r="E377" s="195" t="e">
        <f>VLOOKUP(C377,Ind!$B$7:$L$308,6,0)</f>
        <v>#N/A</v>
      </c>
      <c r="F377" s="195"/>
      <c r="G377" s="195" t="e">
        <f>VLOOKUP(D377,Ind!$B$7:$L$308,6,0)</f>
        <v>#N/A</v>
      </c>
      <c r="H377" s="195" t="e">
        <f>VLOOKUP(E377,Ind!$B$7:$L$308,6,0)</f>
        <v>#N/A</v>
      </c>
      <c r="I377" s="195"/>
      <c r="J377" s="196" t="e">
        <f>VLOOKUP(B377,Ind!$B$7:$L$560,13,0)</f>
        <v>#N/A</v>
      </c>
      <c r="K377" s="196" t="e">
        <f>VLOOKUP(B377,Ind!$B$7:$L$560,14,0)</f>
        <v>#N/A</v>
      </c>
      <c r="L377" s="196" t="e">
        <f>VLOOKUP(B377,Ind!$B$7:$L$560,15,0)</f>
        <v>#N/A</v>
      </c>
    </row>
    <row r="378" spans="1:12" ht="12.75" customHeight="1">
      <c r="A378" s="57">
        <v>65</v>
      </c>
      <c r="B378" s="324"/>
      <c r="C378" s="195" t="e">
        <f>VLOOKUP(B378,Ind!$B$7:$L$560,2,0)</f>
        <v>#N/A</v>
      </c>
      <c r="D378" s="350" t="e">
        <f>VLOOKUP(B378,Ind!$B$7:$L$560,3,0)</f>
        <v>#N/A</v>
      </c>
      <c r="E378" s="195" t="e">
        <f>VLOOKUP(C378,Ind!$B$7:$L$308,6,0)</f>
        <v>#N/A</v>
      </c>
      <c r="F378" s="195"/>
      <c r="G378" s="195" t="e">
        <f>VLOOKUP(D378,Ind!$B$7:$L$308,6,0)</f>
        <v>#N/A</v>
      </c>
      <c r="H378" s="195" t="e">
        <f>VLOOKUP(E378,Ind!$B$7:$L$308,6,0)</f>
        <v>#N/A</v>
      </c>
      <c r="I378" s="195"/>
      <c r="J378" s="196" t="e">
        <f>VLOOKUP(B378,Ind!$B$7:$L$560,13,0)</f>
        <v>#N/A</v>
      </c>
      <c r="K378" s="196" t="e">
        <f>VLOOKUP(B378,Ind!$B$7:$L$560,14,0)</f>
        <v>#N/A</v>
      </c>
      <c r="L378" s="196" t="e">
        <f>VLOOKUP(B378,Ind!$B$7:$L$560,15,0)</f>
        <v>#N/A</v>
      </c>
    </row>
    <row r="379" spans="1:12" ht="12.75" customHeight="1">
      <c r="A379" s="57">
        <v>66</v>
      </c>
      <c r="B379" s="324"/>
      <c r="C379" s="195" t="e">
        <f>VLOOKUP(B379,Ind!$B$7:$L$560,2,0)</f>
        <v>#N/A</v>
      </c>
      <c r="D379" s="350" t="e">
        <f>VLOOKUP(B379,Ind!$B$7:$L$560,3,0)</f>
        <v>#N/A</v>
      </c>
      <c r="E379" s="195" t="e">
        <f>VLOOKUP(C379,Ind!$B$7:$L$308,6,0)</f>
        <v>#N/A</v>
      </c>
      <c r="F379" s="195"/>
      <c r="G379" s="195" t="e">
        <f>VLOOKUP(D379,Ind!$B$7:$L$308,6,0)</f>
        <v>#N/A</v>
      </c>
      <c r="H379" s="195" t="e">
        <f>VLOOKUP(E379,Ind!$B$7:$L$308,6,0)</f>
        <v>#N/A</v>
      </c>
      <c r="I379" s="195"/>
      <c r="J379" s="196" t="e">
        <f>VLOOKUP(B379,Ind!$B$7:$L$560,13,0)</f>
        <v>#N/A</v>
      </c>
      <c r="K379" s="196" t="e">
        <f>VLOOKUP(B379,Ind!$B$7:$L$560,14,0)</f>
        <v>#N/A</v>
      </c>
      <c r="L379" s="196" t="e">
        <f>VLOOKUP(B379,Ind!$B$7:$L$560,15,0)</f>
        <v>#N/A</v>
      </c>
    </row>
    <row r="380" spans="1:12" ht="12.75" customHeight="1">
      <c r="A380" s="57">
        <v>67</v>
      </c>
      <c r="B380" s="324"/>
      <c r="C380" s="195" t="e">
        <f>VLOOKUP(B380,Ind!$B$7:$L$560,2,0)</f>
        <v>#N/A</v>
      </c>
      <c r="D380" s="350" t="e">
        <f>VLOOKUP(B380,Ind!$B$7:$L$560,3,0)</f>
        <v>#N/A</v>
      </c>
      <c r="E380" s="195" t="e">
        <f>VLOOKUP(C380,Ind!$B$7:$L$308,6,0)</f>
        <v>#N/A</v>
      </c>
      <c r="F380" s="195"/>
      <c r="G380" s="195" t="e">
        <f>VLOOKUP(D380,Ind!$B$7:$L$308,6,0)</f>
        <v>#N/A</v>
      </c>
      <c r="H380" s="195" t="e">
        <f>VLOOKUP(E380,Ind!$B$7:$L$308,6,0)</f>
        <v>#N/A</v>
      </c>
      <c r="I380" s="195"/>
      <c r="J380" s="196" t="e">
        <f>VLOOKUP(B380,Ind!$B$7:$L$560,13,0)</f>
        <v>#N/A</v>
      </c>
      <c r="K380" s="196" t="e">
        <f>VLOOKUP(B380,Ind!$B$7:$L$560,14,0)</f>
        <v>#N/A</v>
      </c>
      <c r="L380" s="196" t="e">
        <f>VLOOKUP(B380,Ind!$B$7:$L$560,15,0)</f>
        <v>#N/A</v>
      </c>
    </row>
    <row r="381" spans="1:12" ht="12.75" customHeight="1">
      <c r="A381" s="57">
        <v>68</v>
      </c>
      <c r="B381" s="324"/>
      <c r="C381" s="195" t="e">
        <f>VLOOKUP(B381,Ind!$B$7:$L$560,2,0)</f>
        <v>#N/A</v>
      </c>
      <c r="D381" s="350" t="e">
        <f>VLOOKUP(B381,Ind!$B$7:$L$560,3,0)</f>
        <v>#N/A</v>
      </c>
      <c r="E381" s="195" t="e">
        <f>VLOOKUP(C381,Ind!$B$7:$L$308,6,0)</f>
        <v>#N/A</v>
      </c>
      <c r="F381" s="195"/>
      <c r="G381" s="195" t="e">
        <f>VLOOKUP(D381,Ind!$B$7:$L$308,6,0)</f>
        <v>#N/A</v>
      </c>
      <c r="H381" s="195" t="e">
        <f>VLOOKUP(E381,Ind!$B$7:$L$308,6,0)</f>
        <v>#N/A</v>
      </c>
      <c r="I381" s="195"/>
      <c r="J381" s="196" t="e">
        <f>VLOOKUP(B381,Ind!$B$7:$L$560,13,0)</f>
        <v>#N/A</v>
      </c>
      <c r="K381" s="196" t="e">
        <f>VLOOKUP(B381,Ind!$B$7:$L$560,14,0)</f>
        <v>#N/A</v>
      </c>
      <c r="L381" s="196" t="e">
        <f>VLOOKUP(B381,Ind!$B$7:$L$560,15,0)</f>
        <v>#N/A</v>
      </c>
    </row>
    <row r="382" spans="1:12" ht="12.75" customHeight="1">
      <c r="A382" s="57">
        <v>69</v>
      </c>
      <c r="B382" s="324"/>
      <c r="C382" s="195" t="e">
        <f>VLOOKUP(B382,Ind!$B$7:$L$560,2,0)</f>
        <v>#N/A</v>
      </c>
      <c r="D382" s="350" t="e">
        <f>VLOOKUP(B382,Ind!$B$7:$L$560,3,0)</f>
        <v>#N/A</v>
      </c>
      <c r="E382" s="195" t="e">
        <f>VLOOKUP(C382,Ind!$B$7:$L$308,6,0)</f>
        <v>#N/A</v>
      </c>
      <c r="F382" s="195"/>
      <c r="G382" s="195" t="e">
        <f>VLOOKUP(D382,Ind!$B$7:$L$308,6,0)</f>
        <v>#N/A</v>
      </c>
      <c r="H382" s="195" t="e">
        <f>VLOOKUP(E382,Ind!$B$7:$L$308,6,0)</f>
        <v>#N/A</v>
      </c>
      <c r="I382" s="195"/>
      <c r="J382" s="196" t="e">
        <f>VLOOKUP(B382,Ind!$B$7:$L$560,13,0)</f>
        <v>#N/A</v>
      </c>
      <c r="K382" s="196" t="e">
        <f>VLOOKUP(B382,Ind!$B$7:$L$560,14,0)</f>
        <v>#N/A</v>
      </c>
      <c r="L382" s="196" t="e">
        <f>VLOOKUP(B382,Ind!$B$7:$L$560,15,0)</f>
        <v>#N/A</v>
      </c>
    </row>
    <row r="383" spans="1:12" ht="12.75" customHeight="1">
      <c r="A383" s="57">
        <v>70</v>
      </c>
      <c r="B383" s="324"/>
      <c r="C383" s="195" t="e">
        <f>VLOOKUP(B383,Ind!$B$7:$L$560,2,0)</f>
        <v>#N/A</v>
      </c>
      <c r="D383" s="350" t="e">
        <f>VLOOKUP(B383,Ind!$B$7:$L$560,3,0)</f>
        <v>#N/A</v>
      </c>
      <c r="E383" s="195" t="e">
        <f>VLOOKUP(C383,Ind!$B$7:$L$308,6,0)</f>
        <v>#N/A</v>
      </c>
      <c r="F383" s="195"/>
      <c r="G383" s="195" t="e">
        <f>VLOOKUP(D383,Ind!$B$7:$L$308,6,0)</f>
        <v>#N/A</v>
      </c>
      <c r="H383" s="195" t="e">
        <f>VLOOKUP(E383,Ind!$B$7:$L$308,6,0)</f>
        <v>#N/A</v>
      </c>
      <c r="I383" s="195"/>
      <c r="J383" s="196" t="e">
        <f>VLOOKUP(B383,Ind!$B$7:$L$560,13,0)</f>
        <v>#N/A</v>
      </c>
      <c r="K383" s="196" t="e">
        <f>VLOOKUP(B383,Ind!$B$7:$L$560,14,0)</f>
        <v>#N/A</v>
      </c>
      <c r="L383" s="196" t="e">
        <f>VLOOKUP(B383,Ind!$B$7:$L$560,15,0)</f>
        <v>#N/A</v>
      </c>
    </row>
    <row r="384" spans="1:12" ht="12.75" customHeight="1">
      <c r="A384" s="57">
        <v>71</v>
      </c>
      <c r="B384" s="324"/>
      <c r="C384" s="195" t="e">
        <f>VLOOKUP(B384,Ind!$B$7:$L$560,2,0)</f>
        <v>#N/A</v>
      </c>
      <c r="D384" s="350" t="e">
        <f>VLOOKUP(B384,Ind!$B$7:$L$560,3,0)</f>
        <v>#N/A</v>
      </c>
      <c r="E384" s="195" t="e">
        <f>VLOOKUP(C384,Ind!$B$7:$L$308,6,0)</f>
        <v>#N/A</v>
      </c>
      <c r="F384" s="195"/>
      <c r="G384" s="195" t="e">
        <f>VLOOKUP(D384,Ind!$B$7:$L$308,6,0)</f>
        <v>#N/A</v>
      </c>
      <c r="H384" s="195" t="e">
        <f>VLOOKUP(E384,Ind!$B$7:$L$308,6,0)</f>
        <v>#N/A</v>
      </c>
      <c r="I384" s="195"/>
      <c r="J384" s="196" t="e">
        <f>VLOOKUP(B384,Ind!$B$7:$L$560,13,0)</f>
        <v>#N/A</v>
      </c>
      <c r="K384" s="196" t="e">
        <f>VLOOKUP(B384,Ind!$B$7:$L$560,14,0)</f>
        <v>#N/A</v>
      </c>
      <c r="L384" s="196" t="e">
        <f>VLOOKUP(B384,Ind!$B$7:$L$560,15,0)</f>
        <v>#N/A</v>
      </c>
    </row>
    <row r="385" spans="1:12" ht="12.75" customHeight="1">
      <c r="A385" s="57">
        <v>72</v>
      </c>
      <c r="B385" s="324"/>
      <c r="C385" s="195" t="e">
        <f>VLOOKUP(B385,Ind!$B$7:$L$560,2,0)</f>
        <v>#N/A</v>
      </c>
      <c r="D385" s="350" t="e">
        <f>VLOOKUP(B385,Ind!$B$7:$L$560,3,0)</f>
        <v>#N/A</v>
      </c>
      <c r="E385" s="195" t="e">
        <f>VLOOKUP(C385,Ind!$B$7:$L$308,6,0)</f>
        <v>#N/A</v>
      </c>
      <c r="F385" s="195"/>
      <c r="G385" s="195" t="e">
        <f>VLOOKUP(D385,Ind!$B$7:$L$308,6,0)</f>
        <v>#N/A</v>
      </c>
      <c r="H385" s="195" t="e">
        <f>VLOOKUP(E385,Ind!$B$7:$L$308,6,0)</f>
        <v>#N/A</v>
      </c>
      <c r="I385" s="195"/>
      <c r="J385" s="196" t="e">
        <f>VLOOKUP(B385,Ind!$B$7:$L$560,13,0)</f>
        <v>#N/A</v>
      </c>
      <c r="K385" s="196" t="e">
        <f>VLOOKUP(B385,Ind!$B$7:$L$560,14,0)</f>
        <v>#N/A</v>
      </c>
      <c r="L385" s="196" t="e">
        <f>VLOOKUP(B385,Ind!$B$7:$L$560,15,0)</f>
        <v>#N/A</v>
      </c>
    </row>
    <row r="386" spans="1:12" ht="12.75" customHeight="1">
      <c r="A386" s="57">
        <v>73</v>
      </c>
      <c r="B386" s="324"/>
      <c r="C386" s="195" t="e">
        <f>VLOOKUP(B386,Ind!$B$7:$L$560,2,0)</f>
        <v>#N/A</v>
      </c>
      <c r="D386" s="350" t="e">
        <f>VLOOKUP(B386,Ind!$B$7:$L$560,3,0)</f>
        <v>#N/A</v>
      </c>
      <c r="E386" s="195" t="e">
        <f>VLOOKUP(C386,Ind!$B$7:$L$308,6,0)</f>
        <v>#N/A</v>
      </c>
      <c r="F386" s="195"/>
      <c r="G386" s="195" t="e">
        <f>VLOOKUP(D386,Ind!$B$7:$L$308,6,0)</f>
        <v>#N/A</v>
      </c>
      <c r="H386" s="195" t="e">
        <f>VLOOKUP(E386,Ind!$B$7:$L$308,6,0)</f>
        <v>#N/A</v>
      </c>
      <c r="I386" s="195"/>
      <c r="J386" s="196" t="e">
        <f>VLOOKUP(B386,Ind!$B$7:$L$560,13,0)</f>
        <v>#N/A</v>
      </c>
      <c r="K386" s="196" t="e">
        <f>VLOOKUP(B386,Ind!$B$7:$L$560,14,0)</f>
        <v>#N/A</v>
      </c>
      <c r="L386" s="196" t="e">
        <f>VLOOKUP(B386,Ind!$B$7:$L$560,15,0)</f>
        <v>#N/A</v>
      </c>
    </row>
    <row r="387" spans="1:12" ht="12.75" customHeight="1">
      <c r="A387" s="57">
        <v>74</v>
      </c>
      <c r="B387" s="324"/>
      <c r="C387" s="195" t="e">
        <f>VLOOKUP(B387,Ind!$B$7:$L$560,2,0)</f>
        <v>#N/A</v>
      </c>
      <c r="D387" s="350" t="e">
        <f>VLOOKUP(B387,Ind!$B$7:$L$560,3,0)</f>
        <v>#N/A</v>
      </c>
      <c r="E387" s="195" t="e">
        <f>VLOOKUP(C387,Ind!$B$7:$L$308,6,0)</f>
        <v>#N/A</v>
      </c>
      <c r="F387" s="195"/>
      <c r="G387" s="195" t="e">
        <f>VLOOKUP(D387,Ind!$B$7:$L$308,6,0)</f>
        <v>#N/A</v>
      </c>
      <c r="H387" s="195" t="e">
        <f>VLOOKUP(E387,Ind!$B$7:$L$308,6,0)</f>
        <v>#N/A</v>
      </c>
      <c r="I387" s="195"/>
      <c r="J387" s="196" t="e">
        <f>VLOOKUP(B387,Ind!$B$7:$L$560,13,0)</f>
        <v>#N/A</v>
      </c>
      <c r="K387" s="196" t="e">
        <f>VLOOKUP(B387,Ind!$B$7:$L$560,14,0)</f>
        <v>#N/A</v>
      </c>
      <c r="L387" s="196" t="e">
        <f>VLOOKUP(B387,Ind!$B$7:$L$560,15,0)</f>
        <v>#N/A</v>
      </c>
    </row>
    <row r="388" spans="1:12" ht="12.75" customHeight="1">
      <c r="A388" s="57">
        <v>75</v>
      </c>
      <c r="B388" s="324"/>
      <c r="C388" s="195" t="e">
        <f>VLOOKUP(B388,Ind!$B$7:$L$560,2,0)</f>
        <v>#N/A</v>
      </c>
      <c r="D388" s="350" t="e">
        <f>VLOOKUP(B388,Ind!$B$7:$L$560,3,0)</f>
        <v>#N/A</v>
      </c>
      <c r="E388" s="195" t="e">
        <f>VLOOKUP(C388,Ind!$B$7:$L$308,6,0)</f>
        <v>#N/A</v>
      </c>
      <c r="F388" s="195"/>
      <c r="G388" s="195" t="e">
        <f>VLOOKUP(D388,Ind!$B$7:$L$308,6,0)</f>
        <v>#N/A</v>
      </c>
      <c r="H388" s="195" t="e">
        <f>VLOOKUP(E388,Ind!$B$7:$L$308,6,0)</f>
        <v>#N/A</v>
      </c>
      <c r="I388" s="195"/>
      <c r="J388" s="196" t="e">
        <f>VLOOKUP(B388,Ind!$B$7:$L$560,13,0)</f>
        <v>#N/A</v>
      </c>
      <c r="K388" s="196" t="e">
        <f>VLOOKUP(B388,Ind!$B$7:$L$560,14,0)</f>
        <v>#N/A</v>
      </c>
      <c r="L388" s="196" t="e">
        <f>VLOOKUP(B388,Ind!$B$7:$L$560,15,0)</f>
        <v>#N/A</v>
      </c>
    </row>
    <row r="389" spans="1:12" ht="12.75" customHeight="1">
      <c r="A389" s="57">
        <v>76</v>
      </c>
      <c r="B389" s="324"/>
      <c r="C389" s="195" t="e">
        <f>VLOOKUP(B389,Ind!$B$7:$L$560,2,0)</f>
        <v>#N/A</v>
      </c>
      <c r="D389" s="350" t="e">
        <f>VLOOKUP(B389,Ind!$B$7:$L$560,3,0)</f>
        <v>#N/A</v>
      </c>
      <c r="E389" s="195" t="e">
        <f>VLOOKUP(C389,Ind!$B$7:$L$308,6,0)</f>
        <v>#N/A</v>
      </c>
      <c r="F389" s="195"/>
      <c r="G389" s="195" t="e">
        <f>VLOOKUP(D389,Ind!$B$7:$L$308,6,0)</f>
        <v>#N/A</v>
      </c>
      <c r="H389" s="195" t="e">
        <f>VLOOKUP(E389,Ind!$B$7:$L$308,6,0)</f>
        <v>#N/A</v>
      </c>
      <c r="I389" s="195"/>
      <c r="J389" s="196" t="e">
        <f>VLOOKUP(B389,Ind!$B$7:$L$560,13,0)</f>
        <v>#N/A</v>
      </c>
      <c r="K389" s="196" t="e">
        <f>VLOOKUP(B389,Ind!$B$7:$L$560,14,0)</f>
        <v>#N/A</v>
      </c>
      <c r="L389" s="196" t="e">
        <f>VLOOKUP(B389,Ind!$B$7:$L$560,15,0)</f>
        <v>#N/A</v>
      </c>
    </row>
    <row r="390" spans="1:12" ht="12.75" customHeight="1">
      <c r="A390" s="57">
        <v>77</v>
      </c>
      <c r="B390" s="324"/>
      <c r="C390" s="195" t="e">
        <f>VLOOKUP(B390,Ind!$B$7:$L$560,2,0)</f>
        <v>#N/A</v>
      </c>
      <c r="D390" s="350" t="e">
        <f>VLOOKUP(B390,Ind!$B$7:$L$560,3,0)</f>
        <v>#N/A</v>
      </c>
      <c r="E390" s="195" t="e">
        <f>VLOOKUP(C390,Ind!$B$7:$L$308,6,0)</f>
        <v>#N/A</v>
      </c>
      <c r="F390" s="195"/>
      <c r="G390" s="195" t="e">
        <f>VLOOKUP(D390,Ind!$B$7:$L$308,6,0)</f>
        <v>#N/A</v>
      </c>
      <c r="H390" s="195" t="e">
        <f>VLOOKUP(E390,Ind!$B$7:$L$308,6,0)</f>
        <v>#N/A</v>
      </c>
      <c r="I390" s="195"/>
      <c r="J390" s="196" t="e">
        <f>VLOOKUP(B390,Ind!$B$7:$L$560,13,0)</f>
        <v>#N/A</v>
      </c>
      <c r="K390" s="196" t="e">
        <f>VLOOKUP(B390,Ind!$B$7:$L$560,14,0)</f>
        <v>#N/A</v>
      </c>
      <c r="L390" s="196" t="e">
        <f>VLOOKUP(B390,Ind!$B$7:$L$560,15,0)</f>
        <v>#N/A</v>
      </c>
    </row>
    <row r="391" spans="1:12" ht="12.75" customHeight="1">
      <c r="A391" s="57">
        <v>78</v>
      </c>
      <c r="B391" s="324"/>
      <c r="C391" s="195" t="e">
        <f>VLOOKUP(B391,Ind!$B$7:$L$560,2,0)</f>
        <v>#N/A</v>
      </c>
      <c r="D391" s="350" t="e">
        <f>VLOOKUP(B391,Ind!$B$7:$L$560,3,0)</f>
        <v>#N/A</v>
      </c>
      <c r="E391" s="195" t="e">
        <f>VLOOKUP(C391,Ind!$B$7:$L$308,6,0)</f>
        <v>#N/A</v>
      </c>
      <c r="F391" s="195"/>
      <c r="G391" s="195" t="e">
        <f>VLOOKUP(D391,Ind!$B$7:$L$308,6,0)</f>
        <v>#N/A</v>
      </c>
      <c r="H391" s="195" t="e">
        <f>VLOOKUP(E391,Ind!$B$7:$L$308,6,0)</f>
        <v>#N/A</v>
      </c>
      <c r="I391" s="195"/>
      <c r="J391" s="196" t="e">
        <f>VLOOKUP(B391,Ind!$B$7:$L$560,13,0)</f>
        <v>#N/A</v>
      </c>
      <c r="K391" s="196" t="e">
        <f>VLOOKUP(B391,Ind!$B$7:$L$560,14,0)</f>
        <v>#N/A</v>
      </c>
      <c r="L391" s="196" t="e">
        <f>VLOOKUP(B391,Ind!$B$7:$L$560,15,0)</f>
        <v>#N/A</v>
      </c>
    </row>
    <row r="392" spans="1:12" ht="12.75" customHeight="1">
      <c r="A392" s="57">
        <v>79</v>
      </c>
      <c r="B392" s="324"/>
      <c r="C392" s="195" t="e">
        <f>VLOOKUP(B392,Ind!$B$7:$L$560,2,0)</f>
        <v>#N/A</v>
      </c>
      <c r="D392" s="350" t="e">
        <f>VLOOKUP(B392,Ind!$B$7:$L$560,3,0)</f>
        <v>#N/A</v>
      </c>
      <c r="E392" s="195" t="e">
        <f>VLOOKUP(C392,Ind!$B$7:$L$308,6,0)</f>
        <v>#N/A</v>
      </c>
      <c r="F392" s="195"/>
      <c r="G392" s="195" t="e">
        <f>VLOOKUP(D392,Ind!$B$7:$L$308,6,0)</f>
        <v>#N/A</v>
      </c>
      <c r="H392" s="195" t="e">
        <f>VLOOKUP(E392,Ind!$B$7:$L$308,6,0)</f>
        <v>#N/A</v>
      </c>
      <c r="I392" s="195"/>
      <c r="J392" s="196" t="e">
        <f>VLOOKUP(B392,Ind!$B$7:$L$560,13,0)</f>
        <v>#N/A</v>
      </c>
      <c r="K392" s="196" t="e">
        <f>VLOOKUP(B392,Ind!$B$7:$L$560,14,0)</f>
        <v>#N/A</v>
      </c>
      <c r="L392" s="196" t="e">
        <f>VLOOKUP(B392,Ind!$B$7:$L$560,15,0)</f>
        <v>#N/A</v>
      </c>
    </row>
    <row r="393" spans="1:12" ht="12.75" customHeight="1">
      <c r="A393" s="57">
        <v>80</v>
      </c>
      <c r="B393" s="324"/>
      <c r="C393" s="195" t="e">
        <f>VLOOKUP(B393,Ind!$B$7:$L$560,2,0)</f>
        <v>#N/A</v>
      </c>
      <c r="D393" s="350" t="e">
        <f>VLOOKUP(B393,Ind!$B$7:$L$560,3,0)</f>
        <v>#N/A</v>
      </c>
      <c r="E393" s="195" t="e">
        <f>VLOOKUP(C393,Ind!$B$7:$L$308,6,0)</f>
        <v>#N/A</v>
      </c>
      <c r="F393" s="195"/>
      <c r="G393" s="195" t="e">
        <f>VLOOKUP(D393,Ind!$B$7:$L$308,6,0)</f>
        <v>#N/A</v>
      </c>
      <c r="H393" s="195" t="e">
        <f>VLOOKUP(E393,Ind!$B$7:$L$308,6,0)</f>
        <v>#N/A</v>
      </c>
      <c r="I393" s="195"/>
      <c r="J393" s="196" t="e">
        <f>VLOOKUP(B393,Ind!$B$7:$L$560,13,0)</f>
        <v>#N/A</v>
      </c>
      <c r="K393" s="196" t="e">
        <f>VLOOKUP(B393,Ind!$B$7:$L$560,14,0)</f>
        <v>#N/A</v>
      </c>
      <c r="L393" s="196" t="e">
        <f>VLOOKUP(B393,Ind!$B$7:$L$560,15,0)</f>
        <v>#N/A</v>
      </c>
    </row>
    <row r="394" spans="1:12" ht="12.75" customHeight="1">
      <c r="A394" s="57">
        <v>81</v>
      </c>
      <c r="B394" s="324"/>
      <c r="C394" s="195" t="e">
        <f>VLOOKUP(B394,Ind!$B$7:$L$560,2,0)</f>
        <v>#N/A</v>
      </c>
      <c r="D394" s="350" t="e">
        <f>VLOOKUP(B394,Ind!$B$7:$L$560,3,0)</f>
        <v>#N/A</v>
      </c>
      <c r="E394" s="195" t="e">
        <f>VLOOKUP(C394,Ind!$B$7:$L$308,6,0)</f>
        <v>#N/A</v>
      </c>
      <c r="F394" s="195"/>
      <c r="G394" s="195" t="e">
        <f>VLOOKUP(D394,Ind!$B$7:$L$308,6,0)</f>
        <v>#N/A</v>
      </c>
      <c r="H394" s="195" t="e">
        <f>VLOOKUP(E394,Ind!$B$7:$L$308,6,0)</f>
        <v>#N/A</v>
      </c>
      <c r="I394" s="195"/>
      <c r="J394" s="196" t="e">
        <f>VLOOKUP(B394,Ind!$B$7:$L$560,13,0)</f>
        <v>#N/A</v>
      </c>
      <c r="K394" s="196" t="e">
        <f>VLOOKUP(B394,Ind!$B$7:$L$560,14,0)</f>
        <v>#N/A</v>
      </c>
      <c r="L394" s="196" t="e">
        <f>VLOOKUP(B394,Ind!$B$7:$L$560,15,0)</f>
        <v>#N/A</v>
      </c>
    </row>
    <row r="395" spans="1:12" ht="12.75" customHeight="1">
      <c r="A395" s="57">
        <v>82</v>
      </c>
      <c r="B395" s="324"/>
      <c r="C395" s="195" t="e">
        <f>VLOOKUP(B395,Ind!$B$7:$L$560,2,0)</f>
        <v>#N/A</v>
      </c>
      <c r="D395" s="350" t="e">
        <f>VLOOKUP(B395,Ind!$B$7:$L$560,3,0)</f>
        <v>#N/A</v>
      </c>
      <c r="E395" s="195" t="e">
        <f>VLOOKUP(C395,Ind!$B$7:$L$308,6,0)</f>
        <v>#N/A</v>
      </c>
      <c r="F395" s="195"/>
      <c r="G395" s="195" t="e">
        <f>VLOOKUP(D395,Ind!$B$7:$L$308,6,0)</f>
        <v>#N/A</v>
      </c>
      <c r="H395" s="195" t="e">
        <f>VLOOKUP(E395,Ind!$B$7:$L$308,6,0)</f>
        <v>#N/A</v>
      </c>
      <c r="I395" s="195"/>
      <c r="J395" s="196" t="e">
        <f>VLOOKUP(B395,Ind!$B$7:$L$560,13,0)</f>
        <v>#N/A</v>
      </c>
      <c r="K395" s="196" t="e">
        <f>VLOOKUP(B395,Ind!$B$7:$L$560,14,0)</f>
        <v>#N/A</v>
      </c>
      <c r="L395" s="196" t="e">
        <f>VLOOKUP(B395,Ind!$B$7:$L$560,15,0)</f>
        <v>#N/A</v>
      </c>
    </row>
    <row r="396" spans="1:12" ht="12.75" customHeight="1">
      <c r="A396" s="57">
        <v>83</v>
      </c>
      <c r="B396" s="324"/>
      <c r="C396" s="195" t="e">
        <f>VLOOKUP(B396,Ind!$B$7:$L$560,2,0)</f>
        <v>#N/A</v>
      </c>
      <c r="D396" s="350" t="e">
        <f>VLOOKUP(B396,Ind!$B$7:$L$560,3,0)</f>
        <v>#N/A</v>
      </c>
      <c r="E396" s="195" t="e">
        <f>VLOOKUP(C396,Ind!$B$7:$L$308,6,0)</f>
        <v>#N/A</v>
      </c>
      <c r="F396" s="195"/>
      <c r="G396" s="195" t="e">
        <f>VLOOKUP(D396,Ind!$B$7:$L$308,6,0)</f>
        <v>#N/A</v>
      </c>
      <c r="H396" s="195" t="e">
        <f>VLOOKUP(E396,Ind!$B$7:$L$308,6,0)</f>
        <v>#N/A</v>
      </c>
      <c r="I396" s="195"/>
      <c r="J396" s="196" t="e">
        <f>VLOOKUP(B396,Ind!$B$7:$L$560,13,0)</f>
        <v>#N/A</v>
      </c>
      <c r="K396" s="196" t="e">
        <f>VLOOKUP(B396,Ind!$B$7:$L$560,14,0)</f>
        <v>#N/A</v>
      </c>
      <c r="L396" s="196" t="e">
        <f>VLOOKUP(B396,Ind!$B$7:$L$560,15,0)</f>
        <v>#N/A</v>
      </c>
    </row>
    <row r="397" spans="1:12" ht="12.75" customHeight="1">
      <c r="A397" s="57">
        <v>84</v>
      </c>
      <c r="B397" s="324"/>
      <c r="C397" s="195" t="e">
        <f>VLOOKUP(B397,Ind!$B$7:$L$560,2,0)</f>
        <v>#N/A</v>
      </c>
      <c r="D397" s="350" t="e">
        <f>VLOOKUP(B397,Ind!$B$7:$L$560,3,0)</f>
        <v>#N/A</v>
      </c>
      <c r="E397" s="195" t="e">
        <f>VLOOKUP(C397,Ind!$B$7:$L$308,6,0)</f>
        <v>#N/A</v>
      </c>
      <c r="F397" s="195"/>
      <c r="G397" s="195" t="e">
        <f>VLOOKUP(D397,Ind!$B$7:$L$308,6,0)</f>
        <v>#N/A</v>
      </c>
      <c r="H397" s="195" t="e">
        <f>VLOOKUP(E397,Ind!$B$7:$L$308,6,0)</f>
        <v>#N/A</v>
      </c>
      <c r="I397" s="195"/>
      <c r="J397" s="196" t="e">
        <f>VLOOKUP(B397,Ind!$B$7:$L$560,13,0)</f>
        <v>#N/A</v>
      </c>
      <c r="K397" s="196" t="e">
        <f>VLOOKUP(B397,Ind!$B$7:$L$560,14,0)</f>
        <v>#N/A</v>
      </c>
      <c r="L397" s="196" t="e">
        <f>VLOOKUP(B397,Ind!$B$7:$L$560,15,0)</f>
        <v>#N/A</v>
      </c>
    </row>
    <row r="398" spans="1:12" ht="12.75" customHeight="1">
      <c r="A398" s="57">
        <v>85</v>
      </c>
      <c r="B398" s="324"/>
      <c r="C398" s="195" t="e">
        <f>VLOOKUP(B398,Ind!$B$7:$L$560,2,0)</f>
        <v>#N/A</v>
      </c>
      <c r="D398" s="350" t="e">
        <f>VLOOKUP(B398,Ind!$B$7:$L$560,3,0)</f>
        <v>#N/A</v>
      </c>
      <c r="E398" s="195" t="e">
        <f>VLOOKUP(C398,Ind!$B$7:$L$308,6,0)</f>
        <v>#N/A</v>
      </c>
      <c r="F398" s="195"/>
      <c r="G398" s="195" t="e">
        <f>VLOOKUP(D398,Ind!$B$7:$L$308,6,0)</f>
        <v>#N/A</v>
      </c>
      <c r="H398" s="195" t="e">
        <f>VLOOKUP(E398,Ind!$B$7:$L$308,6,0)</f>
        <v>#N/A</v>
      </c>
      <c r="I398" s="195"/>
      <c r="J398" s="196" t="e">
        <f>VLOOKUP(B398,Ind!$B$7:$L$560,13,0)</f>
        <v>#N/A</v>
      </c>
      <c r="K398" s="196" t="e">
        <f>VLOOKUP(B398,Ind!$B$7:$L$560,14,0)</f>
        <v>#N/A</v>
      </c>
      <c r="L398" s="196" t="e">
        <f>VLOOKUP(B398,Ind!$B$7:$L$560,15,0)</f>
        <v>#N/A</v>
      </c>
    </row>
    <row r="399" spans="1:12" ht="12.75" customHeight="1">
      <c r="A399" s="57">
        <v>86</v>
      </c>
      <c r="B399" s="324"/>
      <c r="C399" s="195" t="e">
        <f>VLOOKUP(B399,Ind!$B$7:$L$560,2,0)</f>
        <v>#N/A</v>
      </c>
      <c r="D399" s="350" t="e">
        <f>VLOOKUP(B399,Ind!$B$7:$L$560,3,0)</f>
        <v>#N/A</v>
      </c>
      <c r="E399" s="195" t="e">
        <f>VLOOKUP(C399,Ind!$B$7:$L$308,6,0)</f>
        <v>#N/A</v>
      </c>
      <c r="F399" s="195"/>
      <c r="G399" s="195" t="e">
        <f>VLOOKUP(D399,Ind!$B$7:$L$308,6,0)</f>
        <v>#N/A</v>
      </c>
      <c r="H399" s="195" t="e">
        <f>VLOOKUP(E399,Ind!$B$7:$L$308,6,0)</f>
        <v>#N/A</v>
      </c>
      <c r="I399" s="195"/>
      <c r="J399" s="196" t="e">
        <f>VLOOKUP(B399,Ind!$B$7:$L$560,13,0)</f>
        <v>#N/A</v>
      </c>
      <c r="K399" s="196" t="e">
        <f>VLOOKUP(B399,Ind!$B$7:$L$560,14,0)</f>
        <v>#N/A</v>
      </c>
      <c r="L399" s="196" t="e">
        <f>VLOOKUP(B399,Ind!$B$7:$L$560,15,0)</f>
        <v>#N/A</v>
      </c>
    </row>
    <row r="400" spans="1:12" ht="12.75" customHeight="1">
      <c r="A400" s="57">
        <v>87</v>
      </c>
      <c r="B400" s="324"/>
      <c r="C400" s="195" t="e">
        <f>VLOOKUP(B400,Ind!$B$7:$L$560,2,0)</f>
        <v>#N/A</v>
      </c>
      <c r="D400" s="350" t="e">
        <f>VLOOKUP(B400,Ind!$B$7:$L$560,3,0)</f>
        <v>#N/A</v>
      </c>
      <c r="E400" s="195" t="e">
        <f>VLOOKUP(C400,Ind!$B$7:$L$308,6,0)</f>
        <v>#N/A</v>
      </c>
      <c r="F400" s="195"/>
      <c r="G400" s="195" t="e">
        <f>VLOOKUP(D400,Ind!$B$7:$L$308,6,0)</f>
        <v>#N/A</v>
      </c>
      <c r="H400" s="195" t="e">
        <f>VLOOKUP(E400,Ind!$B$7:$L$308,6,0)</f>
        <v>#N/A</v>
      </c>
      <c r="I400" s="195"/>
      <c r="J400" s="196" t="e">
        <f>VLOOKUP(B400,Ind!$B$7:$L$560,13,0)</f>
        <v>#N/A</v>
      </c>
      <c r="K400" s="196" t="e">
        <f>VLOOKUP(B400,Ind!$B$7:$L$560,14,0)</f>
        <v>#N/A</v>
      </c>
      <c r="L400" s="196" t="e">
        <f>VLOOKUP(B400,Ind!$B$7:$L$560,15,0)</f>
        <v>#N/A</v>
      </c>
    </row>
    <row r="401" spans="1:12" ht="12.75" customHeight="1">
      <c r="A401" s="57">
        <v>88</v>
      </c>
      <c r="B401" s="324"/>
      <c r="C401" s="195" t="e">
        <f>VLOOKUP(B401,Ind!$B$7:$L$560,2,0)</f>
        <v>#N/A</v>
      </c>
      <c r="D401" s="350" t="e">
        <f>VLOOKUP(B401,Ind!$B$7:$L$560,3,0)</f>
        <v>#N/A</v>
      </c>
      <c r="E401" s="195" t="e">
        <f>VLOOKUP(C401,Ind!$B$7:$L$308,6,0)</f>
        <v>#N/A</v>
      </c>
      <c r="F401" s="195"/>
      <c r="G401" s="195" t="e">
        <f>VLOOKUP(D401,Ind!$B$7:$L$308,6,0)</f>
        <v>#N/A</v>
      </c>
      <c r="H401" s="195" t="e">
        <f>VLOOKUP(E401,Ind!$B$7:$L$308,6,0)</f>
        <v>#N/A</v>
      </c>
      <c r="I401" s="195"/>
      <c r="J401" s="196" t="e">
        <f>VLOOKUP(B401,Ind!$B$7:$L$560,13,0)</f>
        <v>#N/A</v>
      </c>
      <c r="K401" s="196" t="e">
        <f>VLOOKUP(B401,Ind!$B$7:$L$560,14,0)</f>
        <v>#N/A</v>
      </c>
      <c r="L401" s="196" t="e">
        <f>VLOOKUP(B401,Ind!$B$7:$L$560,15,0)</f>
        <v>#N/A</v>
      </c>
    </row>
    <row r="402" spans="1:12" ht="12.75" customHeight="1">
      <c r="A402" s="57">
        <v>89</v>
      </c>
      <c r="B402" s="324"/>
      <c r="C402" s="195" t="e">
        <f>VLOOKUP(B402,Ind!$B$7:$L$560,2,0)</f>
        <v>#N/A</v>
      </c>
      <c r="D402" s="350" t="e">
        <f>VLOOKUP(B402,Ind!$B$7:$L$560,3,0)</f>
        <v>#N/A</v>
      </c>
      <c r="E402" s="195" t="e">
        <f>VLOOKUP(C402,Ind!$B$7:$L$308,6,0)</f>
        <v>#N/A</v>
      </c>
      <c r="F402" s="195"/>
      <c r="G402" s="195" t="e">
        <f>VLOOKUP(D402,Ind!$B$7:$L$308,6,0)</f>
        <v>#N/A</v>
      </c>
      <c r="H402" s="195" t="e">
        <f>VLOOKUP(E402,Ind!$B$7:$L$308,6,0)</f>
        <v>#N/A</v>
      </c>
      <c r="I402" s="195"/>
      <c r="J402" s="196" t="e">
        <f>VLOOKUP(B402,Ind!$B$7:$L$560,13,0)</f>
        <v>#N/A</v>
      </c>
      <c r="K402" s="196" t="e">
        <f>VLOOKUP(B402,Ind!$B$7:$L$560,14,0)</f>
        <v>#N/A</v>
      </c>
      <c r="L402" s="196" t="e">
        <f>VLOOKUP(B402,Ind!$B$7:$L$560,15,0)</f>
        <v>#N/A</v>
      </c>
    </row>
    <row r="403" spans="1:12" ht="12.75" customHeight="1">
      <c r="A403" s="57">
        <v>90</v>
      </c>
      <c r="B403" s="324"/>
      <c r="C403" s="195" t="e">
        <f>VLOOKUP(B403,Ind!$B$7:$L$560,2,0)</f>
        <v>#N/A</v>
      </c>
      <c r="D403" s="350" t="e">
        <f>VLOOKUP(B403,Ind!$B$7:$L$560,3,0)</f>
        <v>#N/A</v>
      </c>
      <c r="E403" s="195" t="e">
        <f>VLOOKUP(C403,Ind!$B$7:$L$308,6,0)</f>
        <v>#N/A</v>
      </c>
      <c r="F403" s="195"/>
      <c r="G403" s="195" t="e">
        <f>VLOOKUP(D403,Ind!$B$7:$L$308,6,0)</f>
        <v>#N/A</v>
      </c>
      <c r="H403" s="195" t="e">
        <f>VLOOKUP(E403,Ind!$B$7:$L$308,6,0)</f>
        <v>#N/A</v>
      </c>
      <c r="I403" s="195"/>
      <c r="J403" s="196" t="e">
        <f>VLOOKUP(B403,Ind!$B$7:$L$560,13,0)</f>
        <v>#N/A</v>
      </c>
      <c r="K403" s="196" t="e">
        <f>VLOOKUP(B403,Ind!$B$7:$L$560,14,0)</f>
        <v>#N/A</v>
      </c>
      <c r="L403" s="196" t="e">
        <f>VLOOKUP(B403,Ind!$B$7:$L$560,15,0)</f>
        <v>#N/A</v>
      </c>
    </row>
    <row r="404" spans="1:12" ht="12.75" customHeight="1">
      <c r="A404" s="57">
        <v>91</v>
      </c>
      <c r="B404" s="324"/>
      <c r="C404" s="195" t="e">
        <f>VLOOKUP(B404,Ind!$B$7:$L$560,2,0)</f>
        <v>#N/A</v>
      </c>
      <c r="D404" s="350" t="e">
        <f>VLOOKUP(B404,Ind!$B$7:$L$560,3,0)</f>
        <v>#N/A</v>
      </c>
      <c r="E404" s="195" t="e">
        <f>VLOOKUP(C404,Ind!$B$7:$L$308,6,0)</f>
        <v>#N/A</v>
      </c>
      <c r="F404" s="195"/>
      <c r="G404" s="195" t="e">
        <f>VLOOKUP(D404,Ind!$B$7:$L$308,6,0)</f>
        <v>#N/A</v>
      </c>
      <c r="H404" s="195" t="e">
        <f>VLOOKUP(E404,Ind!$B$7:$L$308,6,0)</f>
        <v>#N/A</v>
      </c>
      <c r="I404" s="195"/>
      <c r="J404" s="196" t="e">
        <f>VLOOKUP(B404,Ind!$B$7:$L$560,13,0)</f>
        <v>#N/A</v>
      </c>
      <c r="K404" s="196" t="e">
        <f>VLOOKUP(B404,Ind!$B$7:$L$560,14,0)</f>
        <v>#N/A</v>
      </c>
      <c r="L404" s="196" t="e">
        <f>VLOOKUP(B404,Ind!$B$7:$L$560,15,0)</f>
        <v>#N/A</v>
      </c>
    </row>
    <row r="405" spans="1:12" ht="12.75" customHeight="1">
      <c r="A405" s="57">
        <v>92</v>
      </c>
      <c r="B405" s="324"/>
      <c r="C405" s="195" t="e">
        <f>VLOOKUP(B405,Ind!$B$7:$L$560,2,0)</f>
        <v>#N/A</v>
      </c>
      <c r="D405" s="350" t="e">
        <f>VLOOKUP(B405,Ind!$B$7:$L$560,3,0)</f>
        <v>#N/A</v>
      </c>
      <c r="E405" s="195" t="e">
        <f>VLOOKUP(C405,Ind!$B$7:$L$308,6,0)</f>
        <v>#N/A</v>
      </c>
      <c r="F405" s="195"/>
      <c r="G405" s="195" t="e">
        <f>VLOOKUP(D405,Ind!$B$7:$L$308,6,0)</f>
        <v>#N/A</v>
      </c>
      <c r="H405" s="195" t="e">
        <f>VLOOKUP(E405,Ind!$B$7:$L$308,6,0)</f>
        <v>#N/A</v>
      </c>
      <c r="I405" s="195"/>
      <c r="J405" s="196" t="e">
        <f>VLOOKUP(B405,Ind!$B$7:$L$560,13,0)</f>
        <v>#N/A</v>
      </c>
      <c r="K405" s="196" t="e">
        <f>VLOOKUP(B405,Ind!$B$7:$L$560,14,0)</f>
        <v>#N/A</v>
      </c>
      <c r="L405" s="196" t="e">
        <f>VLOOKUP(B405,Ind!$B$7:$L$560,15,0)</f>
        <v>#N/A</v>
      </c>
    </row>
    <row r="406" spans="1:12" ht="12.75" customHeight="1">
      <c r="A406" s="57">
        <v>93</v>
      </c>
      <c r="B406" s="324"/>
      <c r="C406" s="195" t="e">
        <f>VLOOKUP(B406,Ind!$B$7:$L$560,2,0)</f>
        <v>#N/A</v>
      </c>
      <c r="D406" s="350" t="e">
        <f>VLOOKUP(B406,Ind!$B$7:$L$560,3,0)</f>
        <v>#N/A</v>
      </c>
      <c r="E406" s="195" t="e">
        <f>VLOOKUP(C406,Ind!$B$7:$L$308,6,0)</f>
        <v>#N/A</v>
      </c>
      <c r="F406" s="195"/>
      <c r="G406" s="195" t="e">
        <f>VLOOKUP(D406,Ind!$B$7:$L$308,6,0)</f>
        <v>#N/A</v>
      </c>
      <c r="H406" s="195" t="e">
        <f>VLOOKUP(E406,Ind!$B$7:$L$308,6,0)</f>
        <v>#N/A</v>
      </c>
      <c r="I406" s="195"/>
      <c r="J406" s="196" t="e">
        <f>VLOOKUP(B406,Ind!$B$7:$L$560,13,0)</f>
        <v>#N/A</v>
      </c>
      <c r="K406" s="196" t="e">
        <f>VLOOKUP(B406,Ind!$B$7:$L$560,14,0)</f>
        <v>#N/A</v>
      </c>
      <c r="L406" s="196" t="e">
        <f>VLOOKUP(B406,Ind!$B$7:$L$560,15,0)</f>
        <v>#N/A</v>
      </c>
    </row>
    <row r="407" spans="1:12" ht="12.75" customHeight="1">
      <c r="A407" s="57">
        <v>94</v>
      </c>
      <c r="B407" s="324"/>
      <c r="C407" s="195" t="e">
        <f>VLOOKUP(B407,Ind!$B$7:$L$560,2,0)</f>
        <v>#N/A</v>
      </c>
      <c r="D407" s="350" t="e">
        <f>VLOOKUP(B407,Ind!$B$7:$L$560,3,0)</f>
        <v>#N/A</v>
      </c>
      <c r="E407" s="195" t="e">
        <f>VLOOKUP(C407,Ind!$B$7:$L$308,6,0)</f>
        <v>#N/A</v>
      </c>
      <c r="F407" s="195"/>
      <c r="G407" s="195" t="e">
        <f>VLOOKUP(D407,Ind!$B$7:$L$308,6,0)</f>
        <v>#N/A</v>
      </c>
      <c r="H407" s="195" t="e">
        <f>VLOOKUP(E407,Ind!$B$7:$L$308,6,0)</f>
        <v>#N/A</v>
      </c>
      <c r="I407" s="195"/>
      <c r="J407" s="196" t="e">
        <f>VLOOKUP(B407,Ind!$B$7:$L$560,13,0)</f>
        <v>#N/A</v>
      </c>
      <c r="K407" s="196" t="e">
        <f>VLOOKUP(B407,Ind!$B$7:$L$560,14,0)</f>
        <v>#N/A</v>
      </c>
      <c r="L407" s="196" t="e">
        <f>VLOOKUP(B407,Ind!$B$7:$L$560,15,0)</f>
        <v>#N/A</v>
      </c>
    </row>
    <row r="408" spans="1:12" ht="12.75" customHeight="1">
      <c r="A408" s="57">
        <v>95</v>
      </c>
      <c r="B408" s="324"/>
      <c r="C408" s="195" t="e">
        <f>VLOOKUP(B408,Ind!$B$7:$L$560,2,0)</f>
        <v>#N/A</v>
      </c>
      <c r="D408" s="350" t="e">
        <f>VLOOKUP(B408,Ind!$B$7:$L$560,3,0)</f>
        <v>#N/A</v>
      </c>
      <c r="E408" s="195" t="e">
        <f>VLOOKUP(C408,Ind!$B$7:$L$308,6,0)</f>
        <v>#N/A</v>
      </c>
      <c r="F408" s="195"/>
      <c r="G408" s="195" t="e">
        <f>VLOOKUP(D408,Ind!$B$7:$L$308,6,0)</f>
        <v>#N/A</v>
      </c>
      <c r="H408" s="195" t="e">
        <f>VLOOKUP(E408,Ind!$B$7:$L$308,6,0)</f>
        <v>#N/A</v>
      </c>
      <c r="I408" s="195"/>
      <c r="J408" s="196" t="e">
        <f>VLOOKUP(B408,Ind!$B$7:$L$560,13,0)</f>
        <v>#N/A</v>
      </c>
      <c r="K408" s="196" t="e">
        <f>VLOOKUP(B408,Ind!$B$7:$L$560,14,0)</f>
        <v>#N/A</v>
      </c>
      <c r="L408" s="196" t="e">
        <f>VLOOKUP(B408,Ind!$B$7:$L$560,15,0)</f>
        <v>#N/A</v>
      </c>
    </row>
    <row r="409" spans="1:12" ht="12.75" customHeight="1">
      <c r="A409" s="57">
        <v>96</v>
      </c>
      <c r="B409" s="324"/>
      <c r="C409" s="195" t="e">
        <f>VLOOKUP(B409,Ind!$B$7:$L$560,2,0)</f>
        <v>#N/A</v>
      </c>
      <c r="D409" s="350" t="e">
        <f>VLOOKUP(B409,Ind!$B$7:$L$560,3,0)</f>
        <v>#N/A</v>
      </c>
      <c r="E409" s="195" t="e">
        <f>VLOOKUP(C409,Ind!$B$7:$L$308,6,0)</f>
        <v>#N/A</v>
      </c>
      <c r="F409" s="195"/>
      <c r="G409" s="195" t="e">
        <f>VLOOKUP(D409,Ind!$B$7:$L$308,6,0)</f>
        <v>#N/A</v>
      </c>
      <c r="H409" s="195" t="e">
        <f>VLOOKUP(E409,Ind!$B$7:$L$308,6,0)</f>
        <v>#N/A</v>
      </c>
      <c r="I409" s="195"/>
      <c r="J409" s="196" t="e">
        <f>VLOOKUP(B409,Ind!$B$7:$L$560,13,0)</f>
        <v>#N/A</v>
      </c>
      <c r="K409" s="196" t="e">
        <f>VLOOKUP(B409,Ind!$B$7:$L$560,14,0)</f>
        <v>#N/A</v>
      </c>
      <c r="L409" s="196" t="e">
        <f>VLOOKUP(B409,Ind!$B$7:$L$560,15,0)</f>
        <v>#N/A</v>
      </c>
    </row>
    <row r="410" spans="1:12" ht="12.75" customHeight="1">
      <c r="A410" s="57">
        <v>97</v>
      </c>
      <c r="B410" s="324"/>
      <c r="C410" s="195" t="e">
        <f>VLOOKUP(B410,Ind!$B$7:$L$560,2,0)</f>
        <v>#N/A</v>
      </c>
      <c r="D410" s="350" t="e">
        <f>VLOOKUP(B410,Ind!$B$7:$L$560,3,0)</f>
        <v>#N/A</v>
      </c>
      <c r="E410" s="195" t="e">
        <f>VLOOKUP(C410,Ind!$B$7:$L$308,6,0)</f>
        <v>#N/A</v>
      </c>
      <c r="F410" s="195"/>
      <c r="G410" s="195" t="e">
        <f>VLOOKUP(D410,Ind!$B$7:$L$308,6,0)</f>
        <v>#N/A</v>
      </c>
      <c r="H410" s="195" t="e">
        <f>VLOOKUP(E410,Ind!$B$7:$L$308,6,0)</f>
        <v>#N/A</v>
      </c>
      <c r="I410" s="195"/>
      <c r="J410" s="196" t="e">
        <f>VLOOKUP(B410,Ind!$B$7:$L$560,13,0)</f>
        <v>#N/A</v>
      </c>
      <c r="K410" s="196" t="e">
        <f>VLOOKUP(B410,Ind!$B$7:$L$560,14,0)</f>
        <v>#N/A</v>
      </c>
      <c r="L410" s="196" t="e">
        <f>VLOOKUP(B410,Ind!$B$7:$L$560,15,0)</f>
        <v>#N/A</v>
      </c>
    </row>
    <row r="411" spans="1:12" ht="12.75" customHeight="1">
      <c r="A411" s="57">
        <v>98</v>
      </c>
      <c r="B411" s="324"/>
      <c r="C411" s="195" t="e">
        <f>VLOOKUP(B411,Ind!$B$7:$L$560,2,0)</f>
        <v>#N/A</v>
      </c>
      <c r="D411" s="350" t="e">
        <f>VLOOKUP(B411,Ind!$B$7:$L$560,3,0)</f>
        <v>#N/A</v>
      </c>
      <c r="E411" s="195" t="e">
        <f>VLOOKUP(C411,Ind!$B$7:$L$308,6,0)</f>
        <v>#N/A</v>
      </c>
      <c r="F411" s="195"/>
      <c r="G411" s="195" t="e">
        <f>VLOOKUP(D411,Ind!$B$7:$L$308,6,0)</f>
        <v>#N/A</v>
      </c>
      <c r="H411" s="195" t="e">
        <f>VLOOKUP(E411,Ind!$B$7:$L$308,6,0)</f>
        <v>#N/A</v>
      </c>
      <c r="I411" s="195"/>
      <c r="J411" s="196" t="e">
        <f>VLOOKUP(B411,Ind!$B$7:$L$560,13,0)</f>
        <v>#N/A</v>
      </c>
      <c r="K411" s="196" t="e">
        <f>VLOOKUP(B411,Ind!$B$7:$L$560,14,0)</f>
        <v>#N/A</v>
      </c>
      <c r="L411" s="196" t="e">
        <f>VLOOKUP(B411,Ind!$B$7:$L$560,15,0)</f>
        <v>#N/A</v>
      </c>
    </row>
    <row r="412" spans="1:12" ht="12.75" customHeight="1">
      <c r="A412" s="57">
        <v>99</v>
      </c>
      <c r="B412" s="324"/>
      <c r="C412" s="195" t="e">
        <f>VLOOKUP(B412,Ind!$B$7:$L$560,5,0)</f>
        <v>#N/A</v>
      </c>
      <c r="D412" s="195" t="e">
        <f>VLOOKUP(B412,Ind!$B$7:$L$560,7,0)</f>
        <v>#N/A</v>
      </c>
      <c r="E412" s="195" t="e">
        <f>VLOOKUP(C412,Ind!$B$7:$L$308,6,0)</f>
        <v>#N/A</v>
      </c>
      <c r="F412" s="195"/>
      <c r="G412" s="195" t="e">
        <f>VLOOKUP(D412,Ind!$B$7:$L$308,6,0)</f>
        <v>#N/A</v>
      </c>
      <c r="H412" s="195" t="e">
        <f>VLOOKUP(E412,Ind!$B$7:$L$308,6,0)</f>
        <v>#N/A</v>
      </c>
      <c r="I412" s="195"/>
      <c r="J412" s="196" t="e">
        <f>VLOOKUP(B412,Ind!$B$7:$L$560,13,0)</f>
        <v>#N/A</v>
      </c>
      <c r="K412" s="196" t="e">
        <f>VLOOKUP(B412,Ind!$B$7:$L$560,14,0)</f>
        <v>#N/A</v>
      </c>
      <c r="L412" s="196" t="e">
        <f>VLOOKUP(B412,Ind!$B$7:$L$560,15,0)</f>
        <v>#N/A</v>
      </c>
    </row>
    <row r="413" spans="1:12" ht="12.75" customHeight="1">
      <c r="A413" s="57">
        <v>100</v>
      </c>
      <c r="B413" s="324"/>
      <c r="C413" s="195" t="e">
        <f>VLOOKUP(B413,Ind!$B$7:$L$560,5,0)</f>
        <v>#N/A</v>
      </c>
      <c r="D413" s="195" t="e">
        <f>VLOOKUP(B413,Ind!$B$7:$L$560,7,0)</f>
        <v>#N/A</v>
      </c>
      <c r="E413" s="195" t="e">
        <f>VLOOKUP(C413,Ind!$B$7:$L$308,6,0)</f>
        <v>#N/A</v>
      </c>
      <c r="F413" s="195"/>
      <c r="G413" s="195" t="e">
        <f>VLOOKUP(D413,Ind!$B$7:$L$308,6,0)</f>
        <v>#N/A</v>
      </c>
      <c r="H413" s="195" t="e">
        <f>VLOOKUP(E413,Ind!$B$7:$L$308,6,0)</f>
        <v>#N/A</v>
      </c>
      <c r="I413" s="195"/>
      <c r="J413" s="196" t="e">
        <f>VLOOKUP(B413,Ind!$B$7:$L$560,13,0)</f>
        <v>#N/A</v>
      </c>
      <c r="K413" s="196" t="e">
        <f>VLOOKUP(B413,Ind!$B$7:$L$560,14,0)</f>
        <v>#N/A</v>
      </c>
      <c r="L413" s="196" t="e">
        <f>VLOOKUP(B413,Ind!$B$7:$L$560,15,0)</f>
        <v>#N/A</v>
      </c>
    </row>
    <row r="414" spans="1:12" ht="12.75" customHeight="1">
      <c r="A414" s="57">
        <v>101</v>
      </c>
      <c r="B414" s="324"/>
      <c r="C414" s="195" t="e">
        <f>VLOOKUP(B414,Ind!$B$7:$L$560,5,0)</f>
        <v>#N/A</v>
      </c>
      <c r="D414" s="195" t="e">
        <f>VLOOKUP(B414,Ind!$B$7:$L$560,7,0)</f>
        <v>#N/A</v>
      </c>
      <c r="E414" s="195" t="e">
        <f>VLOOKUP(C414,Ind!$B$7:$L$308,6,0)</f>
        <v>#N/A</v>
      </c>
      <c r="F414" s="195"/>
      <c r="G414" s="195" t="e">
        <f>VLOOKUP(D414,Ind!$B$7:$L$308,6,0)</f>
        <v>#N/A</v>
      </c>
      <c r="H414" s="195" t="e">
        <f>VLOOKUP(E414,Ind!$B$7:$L$308,6,0)</f>
        <v>#N/A</v>
      </c>
      <c r="I414" s="195"/>
      <c r="J414" s="196" t="e">
        <f>VLOOKUP(B414,Ind!$B$7:$L$560,13,0)</f>
        <v>#N/A</v>
      </c>
      <c r="K414" s="196" t="e">
        <f>VLOOKUP(B414,Ind!$B$7:$L$560,14,0)</f>
        <v>#N/A</v>
      </c>
      <c r="L414" s="196" t="e">
        <f>VLOOKUP(B414,Ind!$B$7:$L$560,15,0)</f>
        <v>#N/A</v>
      </c>
    </row>
    <row r="415" spans="1:12" ht="12.75" customHeight="1">
      <c r="A415" s="57">
        <v>102</v>
      </c>
      <c r="B415" s="324"/>
      <c r="C415" s="195" t="e">
        <f>VLOOKUP(B415,Ind!$B$7:$L$560,5,0)</f>
        <v>#N/A</v>
      </c>
      <c r="D415" s="195" t="e">
        <f>VLOOKUP(B415,Ind!$B$7:$L$560,7,0)</f>
        <v>#N/A</v>
      </c>
      <c r="E415" s="195" t="e">
        <f>VLOOKUP(C415,Ind!$B$7:$L$308,6,0)</f>
        <v>#N/A</v>
      </c>
      <c r="F415" s="195"/>
      <c r="G415" s="195" t="e">
        <f>VLOOKUP(D415,Ind!$B$7:$L$308,6,0)</f>
        <v>#N/A</v>
      </c>
      <c r="H415" s="195" t="e">
        <f>VLOOKUP(E415,Ind!$B$7:$L$308,6,0)</f>
        <v>#N/A</v>
      </c>
      <c r="I415" s="195"/>
      <c r="J415" s="196" t="e">
        <f>VLOOKUP(B415,Ind!$B$7:$L$560,13,0)</f>
        <v>#N/A</v>
      </c>
      <c r="K415" s="196" t="e">
        <f>VLOOKUP(B415,Ind!$B$7:$L$560,14,0)</f>
        <v>#N/A</v>
      </c>
      <c r="L415" s="196" t="e">
        <f>VLOOKUP(B415,Ind!$B$7:$L$560,15,0)</f>
        <v>#N/A</v>
      </c>
    </row>
    <row r="416" spans="1:12" ht="12.75" customHeight="1">
      <c r="A416" s="57">
        <v>103</v>
      </c>
      <c r="B416" s="324"/>
      <c r="C416" s="195" t="e">
        <f>VLOOKUP(B416,Ind!$B$7:$L$560,5,0)</f>
        <v>#N/A</v>
      </c>
      <c r="D416" s="195" t="e">
        <f>VLOOKUP(B416,Ind!$B$7:$L$560,7,0)</f>
        <v>#N/A</v>
      </c>
      <c r="E416" s="195" t="e">
        <f>VLOOKUP(C416,Ind!$B$7:$L$308,6,0)</f>
        <v>#N/A</v>
      </c>
      <c r="F416" s="195"/>
      <c r="G416" s="195" t="e">
        <f>VLOOKUP(D416,Ind!$B$7:$L$308,6,0)</f>
        <v>#N/A</v>
      </c>
      <c r="H416" s="195" t="e">
        <f>VLOOKUP(E416,Ind!$B$7:$L$308,6,0)</f>
        <v>#N/A</v>
      </c>
      <c r="I416" s="195"/>
      <c r="J416" s="196" t="e">
        <f>VLOOKUP(B416,Ind!$B$7:$L$560,13,0)</f>
        <v>#N/A</v>
      </c>
      <c r="K416" s="196" t="e">
        <f>VLOOKUP(B416,Ind!$B$7:$L$560,14,0)</f>
        <v>#N/A</v>
      </c>
      <c r="L416" s="196" t="e">
        <f>VLOOKUP(B416,Ind!$B$7:$L$560,15,0)</f>
        <v>#N/A</v>
      </c>
    </row>
    <row r="417" spans="1:12" ht="12.75" customHeight="1">
      <c r="A417" s="57">
        <v>104</v>
      </c>
      <c r="B417" s="324"/>
      <c r="C417" s="195" t="e">
        <f>VLOOKUP(B417,Ind!$B$7:$L$560,5,0)</f>
        <v>#N/A</v>
      </c>
      <c r="D417" s="195" t="e">
        <f>VLOOKUP(B417,Ind!$B$7:$L$560,7,0)</f>
        <v>#N/A</v>
      </c>
      <c r="E417" s="195" t="e">
        <f>VLOOKUP(C417,Ind!$B$7:$L$308,6,0)</f>
        <v>#N/A</v>
      </c>
      <c r="F417" s="195"/>
      <c r="G417" s="195" t="e">
        <f>VLOOKUP(D417,Ind!$B$7:$L$308,6,0)</f>
        <v>#N/A</v>
      </c>
      <c r="H417" s="195" t="e">
        <f>VLOOKUP(E417,Ind!$B$7:$L$308,6,0)</f>
        <v>#N/A</v>
      </c>
      <c r="I417" s="195"/>
      <c r="J417" s="196" t="e">
        <f>VLOOKUP(B417,Ind!$B$7:$L$560,13,0)</f>
        <v>#N/A</v>
      </c>
      <c r="K417" s="196" t="e">
        <f>VLOOKUP(B417,Ind!$B$7:$L$560,14,0)</f>
        <v>#N/A</v>
      </c>
      <c r="L417" s="196" t="e">
        <f>VLOOKUP(B417,Ind!$B$7:$L$560,15,0)</f>
        <v>#N/A</v>
      </c>
    </row>
    <row r="418" spans="1:12" ht="12.75" customHeight="1">
      <c r="A418" s="57">
        <v>105</v>
      </c>
      <c r="B418" s="324"/>
      <c r="C418" s="195" t="e">
        <f>VLOOKUP(B418,Ind!$B$7:$L$560,5,0)</f>
        <v>#N/A</v>
      </c>
      <c r="D418" s="195" t="e">
        <f>VLOOKUP(B418,Ind!$B$7:$L$560,7,0)</f>
        <v>#N/A</v>
      </c>
      <c r="E418" s="195" t="e">
        <f>VLOOKUP(C418,Ind!$B$7:$L$308,6,0)</f>
        <v>#N/A</v>
      </c>
      <c r="F418" s="195"/>
      <c r="G418" s="195" t="e">
        <f>VLOOKUP(D418,Ind!$B$7:$L$308,6,0)</f>
        <v>#N/A</v>
      </c>
      <c r="H418" s="195" t="e">
        <f>VLOOKUP(E418,Ind!$B$7:$L$308,6,0)</f>
        <v>#N/A</v>
      </c>
      <c r="I418" s="195"/>
      <c r="J418" s="196" t="e">
        <f>VLOOKUP(B418,Ind!$B$7:$L$560,13,0)</f>
        <v>#N/A</v>
      </c>
      <c r="K418" s="196" t="e">
        <f>VLOOKUP(B418,Ind!$B$7:$L$560,14,0)</f>
        <v>#N/A</v>
      </c>
      <c r="L418" s="196" t="e">
        <f>VLOOKUP(B418,Ind!$B$7:$L$560,15,0)</f>
        <v>#N/A</v>
      </c>
    </row>
    <row r="419" spans="1:12" ht="12.75" customHeight="1">
      <c r="A419" s="57">
        <v>106</v>
      </c>
      <c r="B419" s="324"/>
      <c r="C419" s="195" t="e">
        <f>VLOOKUP(B419,Ind!$B$7:$L$560,5,0)</f>
        <v>#N/A</v>
      </c>
      <c r="D419" s="195" t="e">
        <f>VLOOKUP(B419,Ind!$B$7:$L$560,7,0)</f>
        <v>#N/A</v>
      </c>
      <c r="E419" s="195" t="e">
        <f>VLOOKUP(C419,Ind!$B$7:$L$308,6,0)</f>
        <v>#N/A</v>
      </c>
      <c r="F419" s="195"/>
      <c r="G419" s="195" t="e">
        <f>VLOOKUP(D419,Ind!$B$7:$L$308,6,0)</f>
        <v>#N/A</v>
      </c>
      <c r="H419" s="195" t="e">
        <f>VLOOKUP(E419,Ind!$B$7:$L$308,6,0)</f>
        <v>#N/A</v>
      </c>
      <c r="I419" s="195"/>
      <c r="J419" s="196" t="e">
        <f>VLOOKUP(B419,Ind!$B$7:$L$560,13,0)</f>
        <v>#N/A</v>
      </c>
      <c r="K419" s="196" t="e">
        <f>VLOOKUP(B419,Ind!$B$7:$L$560,14,0)</f>
        <v>#N/A</v>
      </c>
      <c r="L419" s="196" t="e">
        <f>VLOOKUP(B419,Ind!$B$7:$L$560,15,0)</f>
        <v>#N/A</v>
      </c>
    </row>
    <row r="420" spans="1:12" ht="12.75" customHeight="1">
      <c r="A420" s="57">
        <v>107</v>
      </c>
      <c r="B420" s="324"/>
      <c r="C420" s="195" t="e">
        <f>VLOOKUP(B420,Ind!$B$7:$L$560,5,0)</f>
        <v>#N/A</v>
      </c>
      <c r="D420" s="195" t="e">
        <f>VLOOKUP(B420,Ind!$B$7:$L$560,7,0)</f>
        <v>#N/A</v>
      </c>
      <c r="E420" s="195" t="e">
        <f>VLOOKUP(C420,Ind!$B$7:$L$308,6,0)</f>
        <v>#N/A</v>
      </c>
      <c r="F420" s="195"/>
      <c r="G420" s="195" t="e">
        <f>VLOOKUP(D420,Ind!$B$7:$L$308,6,0)</f>
        <v>#N/A</v>
      </c>
      <c r="H420" s="195" t="e">
        <f>VLOOKUP(E420,Ind!$B$7:$L$308,6,0)</f>
        <v>#N/A</v>
      </c>
      <c r="I420" s="195"/>
      <c r="J420" s="196" t="e">
        <f>VLOOKUP(B420,Ind!$B$7:$L$560,13,0)</f>
        <v>#N/A</v>
      </c>
      <c r="K420" s="196" t="e">
        <f>VLOOKUP(B420,Ind!$B$7:$L$560,14,0)</f>
        <v>#N/A</v>
      </c>
      <c r="L420" s="196" t="e">
        <f>VLOOKUP(B420,Ind!$B$7:$L$560,15,0)</f>
        <v>#N/A</v>
      </c>
    </row>
    <row r="421" spans="1:12" ht="12.75" customHeight="1">
      <c r="A421" s="57">
        <v>108</v>
      </c>
      <c r="B421" s="324"/>
      <c r="C421" s="195" t="e">
        <f>VLOOKUP(B421,Ind!$B$7:$L$560,5,0)</f>
        <v>#N/A</v>
      </c>
      <c r="D421" s="195" t="e">
        <f>VLOOKUP(B421,Ind!$B$7:$L$560,7,0)</f>
        <v>#N/A</v>
      </c>
      <c r="E421" s="195" t="e">
        <f>VLOOKUP(C421,Ind!$B$7:$L$308,6,0)</f>
        <v>#N/A</v>
      </c>
      <c r="F421" s="195"/>
      <c r="G421" s="195" t="e">
        <f>VLOOKUP(D421,Ind!$B$7:$L$308,6,0)</f>
        <v>#N/A</v>
      </c>
      <c r="H421" s="195" t="e">
        <f>VLOOKUP(E421,Ind!$B$7:$L$308,6,0)</f>
        <v>#N/A</v>
      </c>
      <c r="I421" s="195"/>
      <c r="J421" s="196" t="e">
        <f>VLOOKUP(B421,Ind!$B$7:$L$560,13,0)</f>
        <v>#N/A</v>
      </c>
      <c r="K421" s="196" t="e">
        <f>VLOOKUP(B421,Ind!$B$7:$L$560,14,0)</f>
        <v>#N/A</v>
      </c>
      <c r="L421" s="196" t="e">
        <f>VLOOKUP(B421,Ind!$B$7:$L$560,15,0)</f>
        <v>#N/A</v>
      </c>
    </row>
    <row r="422" spans="1:12" ht="12.75" customHeight="1">
      <c r="A422" s="57">
        <v>109</v>
      </c>
      <c r="B422" s="324"/>
      <c r="C422" s="195" t="e">
        <f>VLOOKUP(B422,Ind!$B$7:$L$560,5,0)</f>
        <v>#N/A</v>
      </c>
      <c r="D422" s="195" t="e">
        <f>VLOOKUP(B422,Ind!$B$7:$L$560,7,0)</f>
        <v>#N/A</v>
      </c>
      <c r="E422" s="195" t="e">
        <f>VLOOKUP(C422,Ind!$B$7:$L$308,6,0)</f>
        <v>#N/A</v>
      </c>
      <c r="F422" s="195"/>
      <c r="G422" s="195" t="e">
        <f>VLOOKUP(D422,Ind!$B$7:$L$308,6,0)</f>
        <v>#N/A</v>
      </c>
      <c r="H422" s="195" t="e">
        <f>VLOOKUP(E422,Ind!$B$7:$L$308,6,0)</f>
        <v>#N/A</v>
      </c>
      <c r="I422" s="195"/>
      <c r="J422" s="196" t="e">
        <f>VLOOKUP(B422,Ind!$B$7:$L$560,13,0)</f>
        <v>#N/A</v>
      </c>
      <c r="K422" s="196" t="e">
        <f>VLOOKUP(B422,Ind!$B$7:$L$560,14,0)</f>
        <v>#N/A</v>
      </c>
      <c r="L422" s="196" t="e">
        <f>VLOOKUP(B422,Ind!$B$7:$L$560,15,0)</f>
        <v>#N/A</v>
      </c>
    </row>
    <row r="423" spans="1:12" ht="12.75" customHeight="1">
      <c r="A423" s="57">
        <v>110</v>
      </c>
      <c r="B423" s="324"/>
      <c r="C423" s="195" t="e">
        <f>VLOOKUP(B423,Ind!$B$7:$L$560,5,0)</f>
        <v>#N/A</v>
      </c>
      <c r="D423" s="195" t="e">
        <f>VLOOKUP(B423,Ind!$B$7:$L$560,7,0)</f>
        <v>#N/A</v>
      </c>
      <c r="E423" s="195" t="e">
        <f>VLOOKUP(C423,Ind!$B$7:$L$308,6,0)</f>
        <v>#N/A</v>
      </c>
      <c r="F423" s="195"/>
      <c r="G423" s="195" t="e">
        <f>VLOOKUP(D423,Ind!$B$7:$L$308,6,0)</f>
        <v>#N/A</v>
      </c>
      <c r="H423" s="195" t="e">
        <f>VLOOKUP(E423,Ind!$B$7:$L$308,6,0)</f>
        <v>#N/A</v>
      </c>
      <c r="I423" s="195"/>
      <c r="J423" s="196" t="e">
        <f>VLOOKUP(B423,Ind!$B$7:$L$560,13,0)</f>
        <v>#N/A</v>
      </c>
      <c r="K423" s="196" t="e">
        <f>VLOOKUP(B423,Ind!$B$7:$L$560,14,0)</f>
        <v>#N/A</v>
      </c>
      <c r="L423" s="196" t="e">
        <f>VLOOKUP(B423,Ind!$B$7:$L$560,15,0)</f>
        <v>#N/A</v>
      </c>
    </row>
    <row r="424" spans="1:12" ht="12.75" customHeight="1">
      <c r="A424" s="57">
        <v>111</v>
      </c>
      <c r="B424" s="324"/>
      <c r="C424" s="195" t="e">
        <f>VLOOKUP(B424,Ind!$B$7:$L$560,5,0)</f>
        <v>#N/A</v>
      </c>
      <c r="D424" s="195" t="e">
        <f>VLOOKUP(B424,Ind!$B$7:$L$560,7,0)</f>
        <v>#N/A</v>
      </c>
      <c r="E424" s="195" t="e">
        <f>VLOOKUP(C424,Ind!$B$7:$L$308,6,0)</f>
        <v>#N/A</v>
      </c>
      <c r="F424" s="195"/>
      <c r="G424" s="195" t="e">
        <f>VLOOKUP(D424,Ind!$B$7:$L$308,6,0)</f>
        <v>#N/A</v>
      </c>
      <c r="H424" s="195" t="e">
        <f>VLOOKUP(E424,Ind!$B$7:$L$308,6,0)</f>
        <v>#N/A</v>
      </c>
      <c r="I424" s="195"/>
      <c r="J424" s="196" t="e">
        <f>VLOOKUP(B424,Ind!$B$7:$L$560,13,0)</f>
        <v>#N/A</v>
      </c>
      <c r="K424" s="196" t="e">
        <f>VLOOKUP(B424,Ind!$B$7:$L$560,14,0)</f>
        <v>#N/A</v>
      </c>
      <c r="L424" s="196" t="e">
        <f>VLOOKUP(B424,Ind!$B$7:$L$560,15,0)</f>
        <v>#N/A</v>
      </c>
    </row>
    <row r="425" spans="1:12" ht="12.75" customHeight="1">
      <c r="A425" s="57">
        <v>112</v>
      </c>
      <c r="B425" s="324"/>
      <c r="C425" s="195" t="e">
        <f>VLOOKUP(B425,Ind!$B$7:$L$560,5,0)</f>
        <v>#N/A</v>
      </c>
      <c r="D425" s="195" t="e">
        <f>VLOOKUP(B425,Ind!$B$7:$L$560,7,0)</f>
        <v>#N/A</v>
      </c>
      <c r="E425" s="195" t="e">
        <f>VLOOKUP(C425,Ind!$B$7:$L$308,6,0)</f>
        <v>#N/A</v>
      </c>
      <c r="F425" s="195"/>
      <c r="G425" s="195" t="e">
        <f>VLOOKUP(D425,Ind!$B$7:$L$308,6,0)</f>
        <v>#N/A</v>
      </c>
      <c r="H425" s="195" t="e">
        <f>VLOOKUP(E425,Ind!$B$7:$L$308,6,0)</f>
        <v>#N/A</v>
      </c>
      <c r="I425" s="195"/>
      <c r="J425" s="196" t="e">
        <f>VLOOKUP(B425,Ind!$B$7:$L$560,13,0)</f>
        <v>#N/A</v>
      </c>
      <c r="K425" s="196" t="e">
        <f>VLOOKUP(B425,Ind!$B$7:$L$560,14,0)</f>
        <v>#N/A</v>
      </c>
      <c r="L425" s="196" t="e">
        <f>VLOOKUP(B425,Ind!$B$7:$L$560,15,0)</f>
        <v>#N/A</v>
      </c>
    </row>
    <row r="426" spans="1:12" ht="12.75" customHeight="1">
      <c r="A426" s="57">
        <v>113</v>
      </c>
      <c r="B426" s="324"/>
      <c r="C426" s="195" t="e">
        <f>VLOOKUP(B426,Ind!$B$7:$L$560,5,0)</f>
        <v>#N/A</v>
      </c>
      <c r="D426" s="195" t="e">
        <f>VLOOKUP(B426,Ind!$B$7:$L$560,7,0)</f>
        <v>#N/A</v>
      </c>
      <c r="E426" s="195" t="e">
        <f>VLOOKUP(C426,Ind!$B$7:$L$308,6,0)</f>
        <v>#N/A</v>
      </c>
      <c r="F426" s="195"/>
      <c r="G426" s="195" t="e">
        <f>VLOOKUP(D426,Ind!$B$7:$L$308,6,0)</f>
        <v>#N/A</v>
      </c>
      <c r="H426" s="195" t="e">
        <f>VLOOKUP(E426,Ind!$B$7:$L$308,6,0)</f>
        <v>#N/A</v>
      </c>
      <c r="I426" s="195"/>
      <c r="J426" s="196" t="e">
        <f>VLOOKUP(B426,Ind!$B$7:$L$560,13,0)</f>
        <v>#N/A</v>
      </c>
      <c r="K426" s="196" t="e">
        <f>VLOOKUP(B426,Ind!$B$7:$L$560,14,0)</f>
        <v>#N/A</v>
      </c>
      <c r="L426" s="196" t="e">
        <f>VLOOKUP(B426,Ind!$B$7:$L$560,15,0)</f>
        <v>#N/A</v>
      </c>
    </row>
    <row r="427" spans="1:12" ht="12.75" customHeight="1">
      <c r="A427" s="57">
        <v>114</v>
      </c>
      <c r="B427" s="324"/>
      <c r="C427" s="195" t="e">
        <f>VLOOKUP(B427,Ind!$B$7:$L$560,5,0)</f>
        <v>#N/A</v>
      </c>
      <c r="D427" s="195" t="e">
        <f>VLOOKUP(B427,Ind!$B$7:$L$560,7,0)</f>
        <v>#N/A</v>
      </c>
      <c r="E427" s="195" t="e">
        <f>VLOOKUP(C427,Ind!$B$7:$L$308,6,0)</f>
        <v>#N/A</v>
      </c>
      <c r="F427" s="195"/>
      <c r="G427" s="195" t="e">
        <f>VLOOKUP(D427,Ind!$B$7:$L$308,6,0)</f>
        <v>#N/A</v>
      </c>
      <c r="H427" s="195" t="e">
        <f>VLOOKUP(E427,Ind!$B$7:$L$308,6,0)</f>
        <v>#N/A</v>
      </c>
      <c r="I427" s="195"/>
      <c r="J427" s="196" t="e">
        <f>VLOOKUP(B427,Ind!$B$7:$L$560,13,0)</f>
        <v>#N/A</v>
      </c>
      <c r="K427" s="196" t="e">
        <f>VLOOKUP(B427,Ind!$B$7:$L$560,14,0)</f>
        <v>#N/A</v>
      </c>
      <c r="L427" s="196" t="e">
        <f>VLOOKUP(B427,Ind!$B$7:$L$560,15,0)</f>
        <v>#N/A</v>
      </c>
    </row>
    <row r="428" spans="1:12" ht="12.75" customHeight="1">
      <c r="A428" s="57">
        <v>115</v>
      </c>
      <c r="B428" s="324"/>
      <c r="C428" s="195" t="e">
        <f>VLOOKUP(B428,Ind!$B$7:$L$560,5,0)</f>
        <v>#N/A</v>
      </c>
      <c r="D428" s="195" t="e">
        <f>VLOOKUP(B428,Ind!$B$7:$L$560,7,0)</f>
        <v>#N/A</v>
      </c>
      <c r="E428" s="195" t="e">
        <f>VLOOKUP(C428,Ind!$B$7:$L$308,6,0)</f>
        <v>#N/A</v>
      </c>
      <c r="F428" s="195"/>
      <c r="G428" s="195" t="e">
        <f>VLOOKUP(D428,Ind!$B$7:$L$308,6,0)</f>
        <v>#N/A</v>
      </c>
      <c r="H428" s="195" t="e">
        <f>VLOOKUP(E428,Ind!$B$7:$L$308,6,0)</f>
        <v>#N/A</v>
      </c>
      <c r="I428" s="195"/>
      <c r="J428" s="196" t="e">
        <f>VLOOKUP(B428,Ind!$B$7:$L$560,13,0)</f>
        <v>#N/A</v>
      </c>
      <c r="K428" s="196" t="e">
        <f>VLOOKUP(B428,Ind!$B$7:$L$560,14,0)</f>
        <v>#N/A</v>
      </c>
      <c r="L428" s="196" t="e">
        <f>VLOOKUP(B428,Ind!$B$7:$L$560,15,0)</f>
        <v>#N/A</v>
      </c>
    </row>
    <row r="429" spans="1:12" ht="12.75" customHeight="1">
      <c r="A429" s="57">
        <v>116</v>
      </c>
      <c r="B429" s="324"/>
      <c r="C429" s="195" t="e">
        <f>VLOOKUP(B429,Ind!$B$7:$L$560,5,0)</f>
        <v>#N/A</v>
      </c>
      <c r="D429" s="195" t="e">
        <f>VLOOKUP(B429,Ind!$B$7:$L$560,7,0)</f>
        <v>#N/A</v>
      </c>
      <c r="E429" s="195" t="e">
        <f>VLOOKUP(C429,Ind!$B$7:$L$308,6,0)</f>
        <v>#N/A</v>
      </c>
      <c r="F429" s="195"/>
      <c r="G429" s="195" t="e">
        <f>VLOOKUP(D429,Ind!$B$7:$L$308,6,0)</f>
        <v>#N/A</v>
      </c>
      <c r="H429" s="195" t="e">
        <f>VLOOKUP(E429,Ind!$B$7:$L$308,6,0)</f>
        <v>#N/A</v>
      </c>
      <c r="I429" s="195"/>
      <c r="J429" s="196" t="e">
        <f>VLOOKUP(B429,Ind!$B$7:$L$560,13,0)</f>
        <v>#N/A</v>
      </c>
      <c r="K429" s="196" t="e">
        <f>VLOOKUP(B429,Ind!$B$7:$L$560,14,0)</f>
        <v>#N/A</v>
      </c>
      <c r="L429" s="196" t="e">
        <f>VLOOKUP(B429,Ind!$B$7:$L$560,15,0)</f>
        <v>#N/A</v>
      </c>
    </row>
    <row r="430" spans="1:12" ht="12.75" customHeight="1">
      <c r="A430" s="57">
        <v>117</v>
      </c>
      <c r="B430" s="324"/>
      <c r="C430" s="195" t="e">
        <f>VLOOKUP(B430,Ind!$B$7:$L$560,5,0)</f>
        <v>#N/A</v>
      </c>
      <c r="D430" s="195" t="e">
        <f>VLOOKUP(B430,Ind!$B$7:$L$560,7,0)</f>
        <v>#N/A</v>
      </c>
      <c r="E430" s="195" t="e">
        <f>VLOOKUP(C430,Ind!$B$7:$L$308,6,0)</f>
        <v>#N/A</v>
      </c>
      <c r="F430" s="195"/>
      <c r="G430" s="195" t="e">
        <f>VLOOKUP(D430,Ind!$B$7:$L$308,6,0)</f>
        <v>#N/A</v>
      </c>
      <c r="H430" s="195" t="e">
        <f>VLOOKUP(E430,Ind!$B$7:$L$308,6,0)</f>
        <v>#N/A</v>
      </c>
      <c r="I430" s="195"/>
      <c r="J430" s="196" t="e">
        <f>VLOOKUP(B430,Ind!$B$7:$L$560,13,0)</f>
        <v>#N/A</v>
      </c>
      <c r="K430" s="196" t="e">
        <f>VLOOKUP(B430,Ind!$B$7:$L$560,14,0)</f>
        <v>#N/A</v>
      </c>
      <c r="L430" s="196" t="e">
        <f>VLOOKUP(B430,Ind!$B$7:$L$560,15,0)</f>
        <v>#N/A</v>
      </c>
    </row>
    <row r="431" spans="1:12" ht="12.75" customHeight="1">
      <c r="A431" s="57">
        <v>118</v>
      </c>
      <c r="B431" s="324"/>
      <c r="C431" s="195" t="e">
        <f>VLOOKUP(B431,Ind!$B$7:$L$560,5,0)</f>
        <v>#N/A</v>
      </c>
      <c r="D431" s="195" t="e">
        <f>VLOOKUP(B431,Ind!$B$7:$L$560,7,0)</f>
        <v>#N/A</v>
      </c>
      <c r="E431" s="195" t="e">
        <f>VLOOKUP(C431,Ind!$B$7:$L$308,6,0)</f>
        <v>#N/A</v>
      </c>
      <c r="F431" s="195"/>
      <c r="G431" s="195" t="e">
        <f>VLOOKUP(D431,Ind!$B$7:$L$308,6,0)</f>
        <v>#N/A</v>
      </c>
      <c r="H431" s="195" t="e">
        <f>VLOOKUP(E431,Ind!$B$7:$L$308,6,0)</f>
        <v>#N/A</v>
      </c>
      <c r="I431" s="195"/>
      <c r="J431" s="196" t="e">
        <f>VLOOKUP(B431,Ind!$B$7:$L$560,13,0)</f>
        <v>#N/A</v>
      </c>
      <c r="K431" s="196" t="e">
        <f>VLOOKUP(B431,Ind!$B$7:$L$560,14,0)</f>
        <v>#N/A</v>
      </c>
      <c r="L431" s="196" t="e">
        <f>VLOOKUP(B431,Ind!$B$7:$L$560,15,0)</f>
        <v>#N/A</v>
      </c>
    </row>
    <row r="432" spans="1:12" ht="12.75" customHeight="1">
      <c r="A432" s="57">
        <v>119</v>
      </c>
      <c r="B432" s="324"/>
      <c r="C432" s="195" t="e">
        <f>VLOOKUP(B432,Ind!$B$7:$L$560,5,0)</f>
        <v>#N/A</v>
      </c>
      <c r="D432" s="195" t="e">
        <f>VLOOKUP(B432,Ind!$B$7:$L$560,7,0)</f>
        <v>#N/A</v>
      </c>
      <c r="E432" s="195" t="e">
        <f>VLOOKUP(C432,Ind!$B$7:$L$308,6,0)</f>
        <v>#N/A</v>
      </c>
      <c r="F432" s="195"/>
      <c r="G432" s="195" t="e">
        <f>VLOOKUP(D432,Ind!$B$7:$L$308,6,0)</f>
        <v>#N/A</v>
      </c>
      <c r="H432" s="195" t="e">
        <f>VLOOKUP(E432,Ind!$B$7:$L$308,6,0)</f>
        <v>#N/A</v>
      </c>
      <c r="I432" s="195"/>
      <c r="J432" s="196" t="e">
        <f>VLOOKUP(B432,Ind!$B$7:$L$560,13,0)</f>
        <v>#N/A</v>
      </c>
      <c r="K432" s="196" t="e">
        <f>VLOOKUP(B432,Ind!$B$7:$L$560,14,0)</f>
        <v>#N/A</v>
      </c>
      <c r="L432" s="196" t="e">
        <f>VLOOKUP(B432,Ind!$B$7:$L$560,15,0)</f>
        <v>#N/A</v>
      </c>
    </row>
    <row r="433" spans="1:12" ht="12.75" customHeight="1">
      <c r="A433" s="57">
        <v>120</v>
      </c>
      <c r="B433" s="324"/>
      <c r="C433" s="195" t="e">
        <f>VLOOKUP(B433,Ind!$B$7:$L$560,5,0)</f>
        <v>#N/A</v>
      </c>
      <c r="D433" s="195" t="e">
        <f>VLOOKUP(B433,Ind!$B$7:$L$560,7,0)</f>
        <v>#N/A</v>
      </c>
      <c r="E433" s="195" t="e">
        <f>VLOOKUP(C433,Ind!$B$7:$L$308,6,0)</f>
        <v>#N/A</v>
      </c>
      <c r="F433" s="195"/>
      <c r="G433" s="195" t="e">
        <f>VLOOKUP(D433,Ind!$B$7:$L$308,6,0)</f>
        <v>#N/A</v>
      </c>
      <c r="H433" s="195" t="e">
        <f>VLOOKUP(E433,Ind!$B$7:$L$308,6,0)</f>
        <v>#N/A</v>
      </c>
      <c r="I433" s="195"/>
      <c r="J433" s="196" t="e">
        <f>VLOOKUP(B433,Ind!$B$7:$L$560,13,0)</f>
        <v>#N/A</v>
      </c>
      <c r="K433" s="196" t="e">
        <f>VLOOKUP(B433,Ind!$B$7:$L$560,14,0)</f>
        <v>#N/A</v>
      </c>
      <c r="L433" s="196" t="e">
        <f>VLOOKUP(B433,Ind!$B$7:$L$560,15,0)</f>
        <v>#N/A</v>
      </c>
    </row>
    <row r="434" spans="1:12" ht="12.75" customHeight="1">
      <c r="A434" s="57">
        <v>121</v>
      </c>
      <c r="B434" s="324"/>
      <c r="C434" s="195" t="e">
        <f>VLOOKUP(B434,Ind!$B$7:$L$560,5,0)</f>
        <v>#N/A</v>
      </c>
      <c r="D434" s="195" t="e">
        <f>VLOOKUP(B434,Ind!$B$7:$L$560,7,0)</f>
        <v>#N/A</v>
      </c>
      <c r="E434" s="195" t="e">
        <f>VLOOKUP(C434,Ind!$B$7:$L$308,6,0)</f>
        <v>#N/A</v>
      </c>
      <c r="F434" s="195"/>
      <c r="G434" s="195" t="e">
        <f>VLOOKUP(D434,Ind!$B$7:$L$308,6,0)</f>
        <v>#N/A</v>
      </c>
      <c r="H434" s="195" t="e">
        <f>VLOOKUP(E434,Ind!$B$7:$L$308,6,0)</f>
        <v>#N/A</v>
      </c>
      <c r="I434" s="195"/>
      <c r="J434" s="196" t="e">
        <f>VLOOKUP(B434,Ind!$B$7:$L$560,13,0)</f>
        <v>#N/A</v>
      </c>
      <c r="K434" s="196" t="e">
        <f>VLOOKUP(B434,Ind!$B$7:$L$560,14,0)</f>
        <v>#N/A</v>
      </c>
      <c r="L434" s="196" t="e">
        <f>VLOOKUP(B434,Ind!$B$7:$L$560,15,0)</f>
        <v>#N/A</v>
      </c>
    </row>
    <row r="435" spans="1:12" ht="12.75" customHeight="1">
      <c r="A435" s="57">
        <v>122</v>
      </c>
      <c r="B435" s="324"/>
      <c r="C435" s="195" t="e">
        <f>VLOOKUP(B435,Ind!$B$7:$L$560,5,0)</f>
        <v>#N/A</v>
      </c>
      <c r="D435" s="195" t="e">
        <f>VLOOKUP(B435,Ind!$B$7:$L$560,7,0)</f>
        <v>#N/A</v>
      </c>
      <c r="E435" s="195" t="e">
        <f>VLOOKUP(C435,Ind!$B$7:$L$308,6,0)</f>
        <v>#N/A</v>
      </c>
      <c r="F435" s="195"/>
      <c r="G435" s="195" t="e">
        <f>VLOOKUP(D435,Ind!$B$7:$L$308,6,0)</f>
        <v>#N/A</v>
      </c>
      <c r="H435" s="195" t="e">
        <f>VLOOKUP(E435,Ind!$B$7:$L$308,6,0)</f>
        <v>#N/A</v>
      </c>
      <c r="I435" s="195"/>
      <c r="J435" s="196" t="e">
        <f>VLOOKUP(B435,Ind!$B$7:$L$560,13,0)</f>
        <v>#N/A</v>
      </c>
      <c r="K435" s="196" t="e">
        <f>VLOOKUP(B435,Ind!$B$7:$L$560,14,0)</f>
        <v>#N/A</v>
      </c>
      <c r="L435" s="196" t="e">
        <f>VLOOKUP(B435,Ind!$B$7:$L$560,15,0)</f>
        <v>#N/A</v>
      </c>
    </row>
    <row r="436" spans="1:12" ht="12.75" customHeight="1">
      <c r="A436" s="57">
        <v>123</v>
      </c>
      <c r="B436" s="324"/>
      <c r="C436" s="195" t="e">
        <f>VLOOKUP(B436,Ind!$B$7:$L$560,5,0)</f>
        <v>#N/A</v>
      </c>
      <c r="D436" s="195" t="e">
        <f>VLOOKUP(B436,Ind!$B$7:$L$560,7,0)</f>
        <v>#N/A</v>
      </c>
      <c r="E436" s="195" t="e">
        <f>VLOOKUP(C436,Ind!$B$7:$L$308,6,0)</f>
        <v>#N/A</v>
      </c>
      <c r="F436" s="195"/>
      <c r="G436" s="195" t="e">
        <f>VLOOKUP(D436,Ind!$B$7:$L$308,6,0)</f>
        <v>#N/A</v>
      </c>
      <c r="H436" s="195" t="e">
        <f>VLOOKUP(E436,Ind!$B$7:$L$308,6,0)</f>
        <v>#N/A</v>
      </c>
      <c r="I436" s="195"/>
      <c r="J436" s="196" t="e">
        <f>VLOOKUP(B436,Ind!$B$7:$L$560,13,0)</f>
        <v>#N/A</v>
      </c>
      <c r="K436" s="196" t="e">
        <f>VLOOKUP(B436,Ind!$B$7:$L$560,14,0)</f>
        <v>#N/A</v>
      </c>
      <c r="L436" s="196" t="e">
        <f>VLOOKUP(B436,Ind!$B$7:$L$560,15,0)</f>
        <v>#N/A</v>
      </c>
    </row>
    <row r="437" spans="1:12" ht="12.75" customHeight="1">
      <c r="A437" s="57">
        <v>124</v>
      </c>
      <c r="B437" s="324"/>
      <c r="C437" s="195" t="e">
        <f>VLOOKUP(B437,Ind!$B$7:$L$560,5,0)</f>
        <v>#N/A</v>
      </c>
      <c r="D437" s="195" t="e">
        <f>VLOOKUP(B437,Ind!$B$7:$L$560,7,0)</f>
        <v>#N/A</v>
      </c>
      <c r="E437" s="195" t="e">
        <f>VLOOKUP(C437,Ind!$B$7:$L$308,6,0)</f>
        <v>#N/A</v>
      </c>
      <c r="F437" s="195"/>
      <c r="G437" s="195" t="e">
        <f>VLOOKUP(D437,Ind!$B$7:$L$308,6,0)</f>
        <v>#N/A</v>
      </c>
      <c r="H437" s="195" t="e">
        <f>VLOOKUP(E437,Ind!$B$7:$L$308,6,0)</f>
        <v>#N/A</v>
      </c>
      <c r="I437" s="195"/>
      <c r="J437" s="196" t="e">
        <f>VLOOKUP(B437,Ind!$B$7:$L$560,13,0)</f>
        <v>#N/A</v>
      </c>
      <c r="K437" s="196" t="e">
        <f>VLOOKUP(B437,Ind!$B$7:$L$560,14,0)</f>
        <v>#N/A</v>
      </c>
      <c r="L437" s="196" t="e">
        <f>VLOOKUP(B437,Ind!$B$7:$L$560,15,0)</f>
        <v>#N/A</v>
      </c>
    </row>
    <row r="438" spans="1:12" ht="12.75" customHeight="1">
      <c r="A438" s="57">
        <v>125</v>
      </c>
      <c r="B438" s="324"/>
      <c r="C438" s="195" t="e">
        <f>VLOOKUP(B438,Ind!$B$7:$L$560,5,0)</f>
        <v>#N/A</v>
      </c>
      <c r="D438" s="195" t="e">
        <f>VLOOKUP(B438,Ind!$B$7:$L$560,7,0)</f>
        <v>#N/A</v>
      </c>
      <c r="E438" s="195" t="e">
        <f>VLOOKUP(C438,Ind!$B$7:$L$308,6,0)</f>
        <v>#N/A</v>
      </c>
      <c r="F438" s="195"/>
      <c r="G438" s="195" t="e">
        <f>VLOOKUP(D438,Ind!$B$7:$L$308,6,0)</f>
        <v>#N/A</v>
      </c>
      <c r="H438" s="195" t="e">
        <f>VLOOKUP(E438,Ind!$B$7:$L$308,6,0)</f>
        <v>#N/A</v>
      </c>
      <c r="I438" s="195"/>
      <c r="J438" s="196" t="e">
        <f>VLOOKUP(B438,Ind!$B$7:$L$560,13,0)</f>
        <v>#N/A</v>
      </c>
      <c r="K438" s="196" t="e">
        <f>VLOOKUP(B438,Ind!$B$7:$L$560,14,0)</f>
        <v>#N/A</v>
      </c>
      <c r="L438" s="196" t="e">
        <f>VLOOKUP(B438,Ind!$B$7:$L$560,15,0)</f>
        <v>#N/A</v>
      </c>
    </row>
    <row r="439" spans="1:12" ht="12.75" customHeight="1">
      <c r="A439" s="57">
        <v>126</v>
      </c>
      <c r="B439" s="324"/>
      <c r="C439" s="195" t="e">
        <f>VLOOKUP(B439,Ind!$B$7:$L$560,5,0)</f>
        <v>#N/A</v>
      </c>
      <c r="D439" s="195" t="e">
        <f>VLOOKUP(B439,Ind!$B$7:$L$560,7,0)</f>
        <v>#N/A</v>
      </c>
      <c r="E439" s="195" t="e">
        <f>VLOOKUP(C439,Ind!$B$7:$L$308,6,0)</f>
        <v>#N/A</v>
      </c>
      <c r="F439" s="195"/>
      <c r="G439" s="195" t="e">
        <f>VLOOKUP(D439,Ind!$B$7:$L$308,6,0)</f>
        <v>#N/A</v>
      </c>
      <c r="H439" s="195" t="e">
        <f>VLOOKUP(E439,Ind!$B$7:$L$308,6,0)</f>
        <v>#N/A</v>
      </c>
      <c r="I439" s="195"/>
      <c r="J439" s="196" t="e">
        <f>VLOOKUP(B439,Ind!$B$7:$L$560,13,0)</f>
        <v>#N/A</v>
      </c>
      <c r="K439" s="196" t="e">
        <f>VLOOKUP(B439,Ind!$B$7:$L$560,14,0)</f>
        <v>#N/A</v>
      </c>
      <c r="L439" s="196" t="e">
        <f>VLOOKUP(B439,Ind!$B$7:$L$560,15,0)</f>
        <v>#N/A</v>
      </c>
    </row>
    <row r="440" spans="1:12" ht="12.75" customHeight="1">
      <c r="A440" s="57">
        <v>127</v>
      </c>
      <c r="B440" s="324"/>
      <c r="C440" s="195" t="e">
        <f>VLOOKUP(B440,Ind!$B$7:$L$560,5,0)</f>
        <v>#N/A</v>
      </c>
      <c r="D440" s="195" t="e">
        <f>VLOOKUP(B440,Ind!$B$7:$L$560,7,0)</f>
        <v>#N/A</v>
      </c>
      <c r="E440" s="195" t="e">
        <f>VLOOKUP(C440,Ind!$B$7:$L$308,6,0)</f>
        <v>#N/A</v>
      </c>
      <c r="F440" s="195"/>
      <c r="G440" s="195" t="e">
        <f>VLOOKUP(D440,Ind!$B$7:$L$308,6,0)</f>
        <v>#N/A</v>
      </c>
      <c r="H440" s="195" t="e">
        <f>VLOOKUP(E440,Ind!$B$7:$L$308,6,0)</f>
        <v>#N/A</v>
      </c>
      <c r="I440" s="195"/>
      <c r="J440" s="196" t="e">
        <f>VLOOKUP(B440,Ind!$B$7:$L$560,13,0)</f>
        <v>#N/A</v>
      </c>
      <c r="K440" s="196" t="e">
        <f>VLOOKUP(B440,Ind!$B$7:$L$560,14,0)</f>
        <v>#N/A</v>
      </c>
      <c r="L440" s="196" t="e">
        <f>VLOOKUP(B440,Ind!$B$7:$L$560,15,0)</f>
        <v>#N/A</v>
      </c>
    </row>
    <row r="441" spans="1:12" ht="12.75" customHeight="1">
      <c r="A441" s="57">
        <v>128</v>
      </c>
      <c r="B441" s="324"/>
      <c r="C441" s="195" t="e">
        <f>VLOOKUP(B441,Ind!$B$7:$L$560,5,0)</f>
        <v>#N/A</v>
      </c>
      <c r="D441" s="195" t="e">
        <f>VLOOKUP(B441,Ind!$B$7:$L$560,7,0)</f>
        <v>#N/A</v>
      </c>
      <c r="E441" s="195" t="e">
        <f>VLOOKUP(C441,Ind!$B$7:$L$308,6,0)</f>
        <v>#N/A</v>
      </c>
      <c r="F441" s="195"/>
      <c r="G441" s="195" t="e">
        <f>VLOOKUP(D441,Ind!$B$7:$L$308,6,0)</f>
        <v>#N/A</v>
      </c>
      <c r="H441" s="195" t="e">
        <f>VLOOKUP(E441,Ind!$B$7:$L$308,6,0)</f>
        <v>#N/A</v>
      </c>
      <c r="I441" s="195"/>
      <c r="J441" s="196" t="e">
        <f>VLOOKUP(B441,Ind!$B$7:$L$560,13,0)</f>
        <v>#N/A</v>
      </c>
      <c r="K441" s="196" t="e">
        <f>VLOOKUP(B441,Ind!$B$7:$L$560,14,0)</f>
        <v>#N/A</v>
      </c>
      <c r="L441" s="196" t="e">
        <f>VLOOKUP(B441,Ind!$B$7:$L$560,15,0)</f>
        <v>#N/A</v>
      </c>
    </row>
    <row r="442" spans="1:12" ht="12.75" customHeight="1">
      <c r="A442" s="57">
        <v>129</v>
      </c>
      <c r="B442" s="324"/>
      <c r="C442" s="195" t="e">
        <f>VLOOKUP(B442,Ind!$B$7:$L$560,5,0)</f>
        <v>#N/A</v>
      </c>
      <c r="D442" s="195" t="e">
        <f>VLOOKUP(B442,Ind!$B$7:$L$560,7,0)</f>
        <v>#N/A</v>
      </c>
      <c r="E442" s="195" t="e">
        <f>VLOOKUP(C442,Ind!$B$7:$L$308,6,0)</f>
        <v>#N/A</v>
      </c>
      <c r="F442" s="195"/>
      <c r="G442" s="195" t="e">
        <f>VLOOKUP(D442,Ind!$B$7:$L$308,6,0)</f>
        <v>#N/A</v>
      </c>
      <c r="H442" s="195" t="e">
        <f>VLOOKUP(E442,Ind!$B$7:$L$308,6,0)</f>
        <v>#N/A</v>
      </c>
      <c r="I442" s="195"/>
      <c r="J442" s="196" t="e">
        <f>VLOOKUP(B442,Ind!$B$7:$L$560,13,0)</f>
        <v>#N/A</v>
      </c>
      <c r="K442" s="196" t="e">
        <f>VLOOKUP(B442,Ind!$B$7:$L$560,14,0)</f>
        <v>#N/A</v>
      </c>
      <c r="L442" s="196" t="e">
        <f>VLOOKUP(B442,Ind!$B$7:$L$560,15,0)</f>
        <v>#N/A</v>
      </c>
    </row>
    <row r="443" spans="1:12" ht="12.75" customHeight="1">
      <c r="A443" s="57">
        <v>130</v>
      </c>
      <c r="B443" s="324"/>
      <c r="C443" s="195" t="e">
        <f>VLOOKUP(B443,Ind!$B$7:$L$560,5,0)</f>
        <v>#N/A</v>
      </c>
      <c r="D443" s="195" t="e">
        <f>VLOOKUP(B443,Ind!$B$7:$L$560,7,0)</f>
        <v>#N/A</v>
      </c>
      <c r="E443" s="195" t="e">
        <f>VLOOKUP(C443,Ind!$B$7:$L$308,6,0)</f>
        <v>#N/A</v>
      </c>
      <c r="F443" s="195"/>
      <c r="G443" s="195" t="e">
        <f>VLOOKUP(D443,Ind!$B$7:$L$308,6,0)</f>
        <v>#N/A</v>
      </c>
      <c r="H443" s="195" t="e">
        <f>VLOOKUP(E443,Ind!$B$7:$L$308,6,0)</f>
        <v>#N/A</v>
      </c>
      <c r="I443" s="195"/>
      <c r="J443" s="196" t="e">
        <f>VLOOKUP(B443,Ind!$B$7:$L$560,13,0)</f>
        <v>#N/A</v>
      </c>
      <c r="K443" s="196" t="e">
        <f>VLOOKUP(B443,Ind!$B$7:$L$560,14,0)</f>
        <v>#N/A</v>
      </c>
      <c r="L443" s="196" t="e">
        <f>VLOOKUP(B443,Ind!$B$7:$L$560,15,0)</f>
        <v>#N/A</v>
      </c>
    </row>
    <row r="444" spans="1:12" ht="12.75" customHeight="1">
      <c r="A444" s="57">
        <v>131</v>
      </c>
      <c r="B444" s="324"/>
      <c r="C444" s="195" t="e">
        <f>VLOOKUP(B444,Ind!$B$7:$L$560,5,0)</f>
        <v>#N/A</v>
      </c>
      <c r="D444" s="195" t="e">
        <f>VLOOKUP(B444,Ind!$B$7:$L$560,7,0)</f>
        <v>#N/A</v>
      </c>
      <c r="E444" s="195" t="e">
        <f>VLOOKUP(C444,Ind!$B$7:$L$308,6,0)</f>
        <v>#N/A</v>
      </c>
      <c r="F444" s="195"/>
      <c r="G444" s="195" t="e">
        <f>VLOOKUP(D444,Ind!$B$7:$L$308,6,0)</f>
        <v>#N/A</v>
      </c>
      <c r="H444" s="195" t="e">
        <f>VLOOKUP(E444,Ind!$B$7:$L$308,6,0)</f>
        <v>#N/A</v>
      </c>
      <c r="I444" s="195"/>
      <c r="J444" s="196" t="e">
        <f>VLOOKUP(B444,Ind!$B$7:$L$560,13,0)</f>
        <v>#N/A</v>
      </c>
      <c r="K444" s="196" t="e">
        <f>VLOOKUP(B444,Ind!$B$7:$L$560,14,0)</f>
        <v>#N/A</v>
      </c>
      <c r="L444" s="196" t="e">
        <f>VLOOKUP(B444,Ind!$B$7:$L$560,15,0)</f>
        <v>#N/A</v>
      </c>
    </row>
    <row r="445" spans="1:12" ht="12.75" customHeight="1">
      <c r="A445" s="57">
        <v>132</v>
      </c>
      <c r="B445" s="324"/>
      <c r="C445" s="195" t="e">
        <f>VLOOKUP(B445,Ind!$B$7:$L$560,5,0)</f>
        <v>#N/A</v>
      </c>
      <c r="D445" s="195" t="e">
        <f>VLOOKUP(B445,Ind!$B$7:$L$560,7,0)</f>
        <v>#N/A</v>
      </c>
      <c r="E445" s="195" t="e">
        <f>VLOOKUP(C445,Ind!$B$7:$L$308,6,0)</f>
        <v>#N/A</v>
      </c>
      <c r="F445" s="195"/>
      <c r="G445" s="195" t="e">
        <f>VLOOKUP(D445,Ind!$B$7:$L$308,6,0)</f>
        <v>#N/A</v>
      </c>
      <c r="H445" s="195" t="e">
        <f>VLOOKUP(E445,Ind!$B$7:$L$308,6,0)</f>
        <v>#N/A</v>
      </c>
      <c r="I445" s="195"/>
      <c r="J445" s="196" t="e">
        <f>VLOOKUP(B445,Ind!$B$7:$L$560,13,0)</f>
        <v>#N/A</v>
      </c>
      <c r="K445" s="196" t="e">
        <f>VLOOKUP(B445,Ind!$B$7:$L$560,14,0)</f>
        <v>#N/A</v>
      </c>
      <c r="L445" s="196" t="e">
        <f>VLOOKUP(B445,Ind!$B$7:$L$560,15,0)</f>
        <v>#N/A</v>
      </c>
    </row>
    <row r="446" spans="1:12" ht="12.75" customHeight="1">
      <c r="A446" s="57">
        <v>133</v>
      </c>
      <c r="B446" s="324"/>
      <c r="C446" s="195" t="e">
        <f>VLOOKUP(B446,Ind!$B$7:$L$560,5,0)</f>
        <v>#N/A</v>
      </c>
      <c r="D446" s="195" t="e">
        <f>VLOOKUP(B446,Ind!$B$7:$L$560,7,0)</f>
        <v>#N/A</v>
      </c>
      <c r="E446" s="195" t="e">
        <f>VLOOKUP(C446,Ind!$B$7:$L$308,6,0)</f>
        <v>#N/A</v>
      </c>
      <c r="F446" s="195"/>
      <c r="G446" s="195" t="e">
        <f>VLOOKUP(D446,Ind!$B$7:$L$308,6,0)</f>
        <v>#N/A</v>
      </c>
      <c r="H446" s="195" t="e">
        <f>VLOOKUP(E446,Ind!$B$7:$L$308,6,0)</f>
        <v>#N/A</v>
      </c>
      <c r="I446" s="195"/>
      <c r="J446" s="196" t="e">
        <f>VLOOKUP(B446,Ind!$B$7:$L$560,13,0)</f>
        <v>#N/A</v>
      </c>
      <c r="K446" s="196" t="e">
        <f>VLOOKUP(B446,Ind!$B$7:$L$560,14,0)</f>
        <v>#N/A</v>
      </c>
      <c r="L446" s="196" t="e">
        <f>VLOOKUP(B446,Ind!$B$7:$L$560,15,0)</f>
        <v>#N/A</v>
      </c>
    </row>
    <row r="447" spans="1:12" ht="12.75" customHeight="1">
      <c r="A447" s="57">
        <v>134</v>
      </c>
      <c r="B447" s="324"/>
      <c r="C447" s="195" t="e">
        <f>VLOOKUP(B447,Ind!$B$7:$L$560,5,0)</f>
        <v>#N/A</v>
      </c>
      <c r="D447" s="195" t="e">
        <f>VLOOKUP(B447,Ind!$B$7:$L$560,7,0)</f>
        <v>#N/A</v>
      </c>
      <c r="E447" s="195" t="e">
        <f>VLOOKUP(C447,Ind!$B$7:$L$308,6,0)</f>
        <v>#N/A</v>
      </c>
      <c r="F447" s="195"/>
      <c r="G447" s="195" t="e">
        <f>VLOOKUP(D447,Ind!$B$7:$L$308,6,0)</f>
        <v>#N/A</v>
      </c>
      <c r="H447" s="195" t="e">
        <f>VLOOKUP(E447,Ind!$B$7:$L$308,6,0)</f>
        <v>#N/A</v>
      </c>
      <c r="I447" s="195"/>
      <c r="J447" s="196" t="e">
        <f>VLOOKUP(B447,Ind!$B$7:$L$560,13,0)</f>
        <v>#N/A</v>
      </c>
      <c r="K447" s="196" t="e">
        <f>VLOOKUP(B447,Ind!$B$7:$L$560,14,0)</f>
        <v>#N/A</v>
      </c>
      <c r="L447" s="196" t="e">
        <f>VLOOKUP(B447,Ind!$B$7:$L$560,15,0)</f>
        <v>#N/A</v>
      </c>
    </row>
    <row r="448" spans="1:12" ht="12.75" customHeight="1">
      <c r="A448" s="57">
        <v>135</v>
      </c>
      <c r="B448" s="324"/>
      <c r="C448" s="195" t="e">
        <f>VLOOKUP(B448,Ind!$B$7:$L$560,5,0)</f>
        <v>#N/A</v>
      </c>
      <c r="D448" s="195" t="e">
        <f>VLOOKUP(B448,Ind!$B$7:$L$560,7,0)</f>
        <v>#N/A</v>
      </c>
      <c r="E448" s="195" t="e">
        <f>VLOOKUP(C448,Ind!$B$7:$L$308,6,0)</f>
        <v>#N/A</v>
      </c>
      <c r="F448" s="195"/>
      <c r="G448" s="195" t="e">
        <f>VLOOKUP(D448,Ind!$B$7:$L$308,6,0)</f>
        <v>#N/A</v>
      </c>
      <c r="H448" s="195" t="e">
        <f>VLOOKUP(E448,Ind!$B$7:$L$308,6,0)</f>
        <v>#N/A</v>
      </c>
      <c r="I448" s="195"/>
      <c r="J448" s="196" t="e">
        <f>VLOOKUP(B448,Ind!$B$7:$L$560,13,0)</f>
        <v>#N/A</v>
      </c>
      <c r="K448" s="196" t="e">
        <f>VLOOKUP(B448,Ind!$B$7:$L$560,14,0)</f>
        <v>#N/A</v>
      </c>
      <c r="L448" s="196" t="e">
        <f>VLOOKUP(B448,Ind!$B$7:$L$560,15,0)</f>
        <v>#N/A</v>
      </c>
    </row>
    <row r="449" spans="1:12" ht="12.75" customHeight="1">
      <c r="A449" s="57">
        <v>136</v>
      </c>
      <c r="B449" s="324"/>
      <c r="C449" s="195" t="e">
        <f>VLOOKUP(B449,Ind!$B$7:$L$560,5,0)</f>
        <v>#N/A</v>
      </c>
      <c r="D449" s="195" t="e">
        <f>VLOOKUP(B449,Ind!$B$7:$L$560,7,0)</f>
        <v>#N/A</v>
      </c>
      <c r="E449" s="195" t="e">
        <f>VLOOKUP(C449,Ind!$B$7:$L$308,6,0)</f>
        <v>#N/A</v>
      </c>
      <c r="F449" s="195"/>
      <c r="G449" s="195" t="e">
        <f>VLOOKUP(D449,Ind!$B$7:$L$308,6,0)</f>
        <v>#N/A</v>
      </c>
      <c r="H449" s="195" t="e">
        <f>VLOOKUP(E449,Ind!$B$7:$L$308,6,0)</f>
        <v>#N/A</v>
      </c>
      <c r="I449" s="195"/>
      <c r="J449" s="196" t="e">
        <f>VLOOKUP(B449,Ind!$B$7:$L$560,13,0)</f>
        <v>#N/A</v>
      </c>
      <c r="K449" s="196" t="e">
        <f>VLOOKUP(B449,Ind!$B$7:$L$560,14,0)</f>
        <v>#N/A</v>
      </c>
      <c r="L449" s="196" t="e">
        <f>VLOOKUP(B449,Ind!$B$7:$L$560,15,0)</f>
        <v>#N/A</v>
      </c>
    </row>
    <row r="450" spans="1:12" ht="12.75" customHeight="1">
      <c r="A450" s="57">
        <v>137</v>
      </c>
      <c r="B450" s="324"/>
      <c r="C450" s="195" t="e">
        <f>VLOOKUP(B450,Ind!$B$7:$L$560,5,0)</f>
        <v>#N/A</v>
      </c>
      <c r="D450" s="195" t="e">
        <f>VLOOKUP(B450,Ind!$B$7:$L$560,7,0)</f>
        <v>#N/A</v>
      </c>
      <c r="E450" s="195" t="e">
        <f>VLOOKUP(C450,Ind!$B$7:$L$308,6,0)</f>
        <v>#N/A</v>
      </c>
      <c r="F450" s="195"/>
      <c r="G450" s="195" t="e">
        <f>VLOOKUP(D450,Ind!$B$7:$L$308,6,0)</f>
        <v>#N/A</v>
      </c>
      <c r="H450" s="195" t="e">
        <f>VLOOKUP(E450,Ind!$B$7:$L$308,6,0)</f>
        <v>#N/A</v>
      </c>
      <c r="I450" s="195"/>
      <c r="J450" s="196" t="e">
        <f>VLOOKUP(B450,Ind!$B$7:$L$560,13,0)</f>
        <v>#N/A</v>
      </c>
      <c r="K450" s="196" t="e">
        <f>VLOOKUP(B450,Ind!$B$7:$L$560,14,0)</f>
        <v>#N/A</v>
      </c>
      <c r="L450" s="196" t="e">
        <f>VLOOKUP(B450,Ind!$B$7:$L$560,15,0)</f>
        <v>#N/A</v>
      </c>
    </row>
    <row r="451" spans="1:12" ht="12.75" customHeight="1">
      <c r="A451" s="57">
        <v>138</v>
      </c>
      <c r="B451" s="324"/>
      <c r="C451" s="195" t="e">
        <f>VLOOKUP(B451,Ind!$B$7:$L$560,5,0)</f>
        <v>#N/A</v>
      </c>
      <c r="D451" s="195" t="e">
        <f>VLOOKUP(B451,Ind!$B$7:$L$560,7,0)</f>
        <v>#N/A</v>
      </c>
      <c r="E451" s="195" t="e">
        <f>VLOOKUP(C451,Ind!$B$7:$L$308,6,0)</f>
        <v>#N/A</v>
      </c>
      <c r="F451" s="195"/>
      <c r="G451" s="195" t="e">
        <f>VLOOKUP(D451,Ind!$B$7:$L$308,6,0)</f>
        <v>#N/A</v>
      </c>
      <c r="H451" s="195" t="e">
        <f>VLOOKUP(E451,Ind!$B$7:$L$308,6,0)</f>
        <v>#N/A</v>
      </c>
      <c r="I451" s="195"/>
      <c r="J451" s="196" t="e">
        <f>VLOOKUP(B451,Ind!$B$7:$L$560,13,0)</f>
        <v>#N/A</v>
      </c>
      <c r="K451" s="196" t="e">
        <f>VLOOKUP(B451,Ind!$B$7:$L$560,14,0)</f>
        <v>#N/A</v>
      </c>
      <c r="L451" s="196" t="e">
        <f>VLOOKUP(B451,Ind!$B$7:$L$560,15,0)</f>
        <v>#N/A</v>
      </c>
    </row>
    <row r="452" spans="1:12" ht="12.75" customHeight="1">
      <c r="A452" s="57">
        <v>139</v>
      </c>
      <c r="B452" s="324"/>
      <c r="C452" s="195" t="e">
        <f>VLOOKUP(B452,Ind!$B$7:$L$560,5,0)</f>
        <v>#N/A</v>
      </c>
      <c r="D452" s="195" t="e">
        <f>VLOOKUP(B452,Ind!$B$7:$L$560,7,0)</f>
        <v>#N/A</v>
      </c>
      <c r="E452" s="195" t="e">
        <f>VLOOKUP(C452,Ind!$B$7:$L$308,6,0)</f>
        <v>#N/A</v>
      </c>
      <c r="F452" s="195"/>
      <c r="G452" s="195" t="e">
        <f>VLOOKUP(D452,Ind!$B$7:$L$308,6,0)</f>
        <v>#N/A</v>
      </c>
      <c r="H452" s="195" t="e">
        <f>VLOOKUP(E452,Ind!$B$7:$L$308,6,0)</f>
        <v>#N/A</v>
      </c>
      <c r="I452" s="195"/>
      <c r="J452" s="196" t="e">
        <f>VLOOKUP(B452,Ind!$B$7:$L$560,13,0)</f>
        <v>#N/A</v>
      </c>
      <c r="K452" s="196" t="e">
        <f>VLOOKUP(B452,Ind!$B$7:$L$560,14,0)</f>
        <v>#N/A</v>
      </c>
      <c r="L452" s="196" t="e">
        <f>VLOOKUP(B452,Ind!$B$7:$L$560,15,0)</f>
        <v>#N/A</v>
      </c>
    </row>
    <row r="453" spans="1:12" ht="12.75" customHeight="1">
      <c r="A453" s="57">
        <v>140</v>
      </c>
      <c r="B453" s="324"/>
      <c r="C453" s="195" t="e">
        <f>VLOOKUP(B453,Ind!$B$7:$L$560,5,0)</f>
        <v>#N/A</v>
      </c>
      <c r="D453" s="195" t="e">
        <f>VLOOKUP(B453,Ind!$B$7:$L$560,7,0)</f>
        <v>#N/A</v>
      </c>
      <c r="E453" s="195" t="e">
        <f>VLOOKUP(C453,Ind!$B$7:$L$308,6,0)</f>
        <v>#N/A</v>
      </c>
      <c r="F453" s="195"/>
      <c r="G453" s="195" t="e">
        <f>VLOOKUP(D453,Ind!$B$7:$L$308,6,0)</f>
        <v>#N/A</v>
      </c>
      <c r="H453" s="195" t="e">
        <f>VLOOKUP(E453,Ind!$B$7:$L$308,6,0)</f>
        <v>#N/A</v>
      </c>
      <c r="I453" s="195"/>
      <c r="J453" s="196" t="e">
        <f>VLOOKUP(B453,Ind!$B$7:$L$560,13,0)</f>
        <v>#N/A</v>
      </c>
      <c r="K453" s="196" t="e">
        <f>VLOOKUP(B453,Ind!$B$7:$L$560,14,0)</f>
        <v>#N/A</v>
      </c>
      <c r="L453" s="196" t="e">
        <f>VLOOKUP(B453,Ind!$B$7:$L$560,15,0)</f>
        <v>#N/A</v>
      </c>
    </row>
    <row r="454" spans="1:12" ht="12.75" customHeight="1">
      <c r="A454" s="57">
        <v>141</v>
      </c>
      <c r="B454" s="324"/>
      <c r="C454" s="195" t="e">
        <f>VLOOKUP(B454,Ind!$B$7:$L$560,5,0)</f>
        <v>#N/A</v>
      </c>
      <c r="D454" s="195" t="e">
        <f>VLOOKUP(B454,Ind!$B$7:$L$560,7,0)</f>
        <v>#N/A</v>
      </c>
      <c r="E454" s="195" t="e">
        <f>VLOOKUP(C454,Ind!$B$7:$L$308,6,0)</f>
        <v>#N/A</v>
      </c>
      <c r="F454" s="195"/>
      <c r="G454" s="195" t="e">
        <f>VLOOKUP(D454,Ind!$B$7:$L$308,6,0)</f>
        <v>#N/A</v>
      </c>
      <c r="H454" s="195" t="e">
        <f>VLOOKUP(E454,Ind!$B$7:$L$308,6,0)</f>
        <v>#N/A</v>
      </c>
      <c r="I454" s="195"/>
      <c r="J454" s="196" t="e">
        <f>VLOOKUP(B454,Ind!$B$7:$L$560,13,0)</f>
        <v>#N/A</v>
      </c>
      <c r="K454" s="196" t="e">
        <f>VLOOKUP(B454,Ind!$B$7:$L$560,14,0)</f>
        <v>#N/A</v>
      </c>
      <c r="L454" s="196" t="e">
        <f>VLOOKUP(B454,Ind!$B$7:$L$560,15,0)</f>
        <v>#N/A</v>
      </c>
    </row>
    <row r="455" spans="1:12" ht="12.75" customHeight="1">
      <c r="A455" s="57">
        <v>142</v>
      </c>
      <c r="B455" s="324"/>
      <c r="C455" s="195" t="e">
        <f>VLOOKUP(B455,Ind!$B$7:$L$560,5,0)</f>
        <v>#N/A</v>
      </c>
      <c r="D455" s="195" t="e">
        <f>VLOOKUP(B455,Ind!$B$7:$L$560,7,0)</f>
        <v>#N/A</v>
      </c>
      <c r="E455" s="195" t="e">
        <f>VLOOKUP(C455,Ind!$B$7:$L$308,6,0)</f>
        <v>#N/A</v>
      </c>
      <c r="F455" s="195"/>
      <c r="G455" s="195" t="e">
        <f>VLOOKUP(D455,Ind!$B$7:$L$308,6,0)</f>
        <v>#N/A</v>
      </c>
      <c r="H455" s="195" t="e">
        <f>VLOOKUP(E455,Ind!$B$7:$L$308,6,0)</f>
        <v>#N/A</v>
      </c>
      <c r="I455" s="195"/>
      <c r="J455" s="196" t="e">
        <f>VLOOKUP(B455,Ind!$B$7:$L$560,13,0)</f>
        <v>#N/A</v>
      </c>
      <c r="K455" s="196" t="e">
        <f>VLOOKUP(B455,Ind!$B$7:$L$560,14,0)</f>
        <v>#N/A</v>
      </c>
      <c r="L455" s="196" t="e">
        <f>VLOOKUP(B455,Ind!$B$7:$L$560,15,0)</f>
        <v>#N/A</v>
      </c>
    </row>
    <row r="456" spans="1:12" ht="12.75" customHeight="1">
      <c r="A456" s="57">
        <v>143</v>
      </c>
      <c r="B456" s="324"/>
      <c r="C456" s="195" t="e">
        <f>VLOOKUP(B456,Ind!$B$7:$L$560,5,0)</f>
        <v>#N/A</v>
      </c>
      <c r="D456" s="195" t="e">
        <f>VLOOKUP(B456,Ind!$B$7:$L$560,7,0)</f>
        <v>#N/A</v>
      </c>
      <c r="E456" s="195" t="e">
        <f>VLOOKUP(C456,Ind!$B$7:$L$308,6,0)</f>
        <v>#N/A</v>
      </c>
      <c r="F456" s="195"/>
      <c r="G456" s="195" t="e">
        <f>VLOOKUP(D456,Ind!$B$7:$L$308,6,0)</f>
        <v>#N/A</v>
      </c>
      <c r="H456" s="195" t="e">
        <f>VLOOKUP(E456,Ind!$B$7:$L$308,6,0)</f>
        <v>#N/A</v>
      </c>
      <c r="I456" s="195"/>
      <c r="J456" s="196" t="e">
        <f>VLOOKUP(B456,Ind!$B$7:$L$560,13,0)</f>
        <v>#N/A</v>
      </c>
      <c r="K456" s="196" t="e">
        <f>VLOOKUP(B456,Ind!$B$7:$L$560,14,0)</f>
        <v>#N/A</v>
      </c>
      <c r="L456" s="196" t="e">
        <f>VLOOKUP(B456,Ind!$B$7:$L$560,15,0)</f>
        <v>#N/A</v>
      </c>
    </row>
    <row r="457" spans="1:12" ht="12.75" customHeight="1">
      <c r="A457" s="57">
        <v>144</v>
      </c>
      <c r="B457" s="324"/>
      <c r="C457" s="195" t="e">
        <f>VLOOKUP(B457,Ind!$B$7:$L$560,5,0)</f>
        <v>#N/A</v>
      </c>
      <c r="D457" s="195" t="e">
        <f>VLOOKUP(B457,Ind!$B$7:$L$560,7,0)</f>
        <v>#N/A</v>
      </c>
      <c r="E457" s="195" t="e">
        <f>VLOOKUP(C457,Ind!$B$7:$L$308,6,0)</f>
        <v>#N/A</v>
      </c>
      <c r="F457" s="195"/>
      <c r="G457" s="195" t="e">
        <f>VLOOKUP(D457,Ind!$B$7:$L$308,6,0)</f>
        <v>#N/A</v>
      </c>
      <c r="H457" s="195" t="e">
        <f>VLOOKUP(E457,Ind!$B$7:$L$308,6,0)</f>
        <v>#N/A</v>
      </c>
      <c r="I457" s="195"/>
      <c r="J457" s="196" t="e">
        <f>VLOOKUP(B457,Ind!$B$7:$L$560,13,0)</f>
        <v>#N/A</v>
      </c>
      <c r="K457" s="196" t="e">
        <f>VLOOKUP(B457,Ind!$B$7:$L$560,14,0)</f>
        <v>#N/A</v>
      </c>
      <c r="L457" s="196" t="e">
        <f>VLOOKUP(B457,Ind!$B$7:$L$560,15,0)</f>
        <v>#N/A</v>
      </c>
    </row>
    <row r="458" spans="1:12" ht="12.75" customHeight="1">
      <c r="A458" s="57">
        <v>145</v>
      </c>
      <c r="B458" s="324"/>
      <c r="C458" s="195" t="e">
        <f>VLOOKUP(B458,Ind!$B$7:$L$560,5,0)</f>
        <v>#N/A</v>
      </c>
      <c r="D458" s="195" t="e">
        <f>VLOOKUP(B458,Ind!$B$7:$L$560,7,0)</f>
        <v>#N/A</v>
      </c>
      <c r="E458" s="195" t="e">
        <f>VLOOKUP(C458,Ind!$B$7:$L$308,6,0)</f>
        <v>#N/A</v>
      </c>
      <c r="F458" s="195"/>
      <c r="G458" s="195" t="e">
        <f>VLOOKUP(D458,Ind!$B$7:$L$308,6,0)</f>
        <v>#N/A</v>
      </c>
      <c r="H458" s="195" t="e">
        <f>VLOOKUP(E458,Ind!$B$7:$L$308,6,0)</f>
        <v>#N/A</v>
      </c>
      <c r="I458" s="195"/>
      <c r="J458" s="196" t="e">
        <f>VLOOKUP(B458,Ind!$B$7:$L$560,13,0)</f>
        <v>#N/A</v>
      </c>
      <c r="K458" s="196" t="e">
        <f>VLOOKUP(B458,Ind!$B$7:$L$560,14,0)</f>
        <v>#N/A</v>
      </c>
      <c r="L458" s="196" t="e">
        <f>VLOOKUP(B458,Ind!$B$7:$L$560,15,0)</f>
        <v>#N/A</v>
      </c>
    </row>
    <row r="459" spans="1:12" ht="12.75" customHeight="1">
      <c r="A459" s="57">
        <v>146</v>
      </c>
      <c r="B459" s="324"/>
      <c r="C459" s="195" t="e">
        <f>VLOOKUP(B459,Ind!$B$7:$L$560,5,0)</f>
        <v>#N/A</v>
      </c>
      <c r="D459" s="195" t="e">
        <f>VLOOKUP(B459,Ind!$B$7:$L$560,7,0)</f>
        <v>#N/A</v>
      </c>
      <c r="E459" s="195" t="e">
        <f>VLOOKUP(C459,Ind!$B$7:$L$308,6,0)</f>
        <v>#N/A</v>
      </c>
      <c r="F459" s="195"/>
      <c r="G459" s="195" t="e">
        <f>VLOOKUP(D459,Ind!$B$7:$L$308,6,0)</f>
        <v>#N/A</v>
      </c>
      <c r="H459" s="195" t="e">
        <f>VLOOKUP(E459,Ind!$B$7:$L$308,6,0)</f>
        <v>#N/A</v>
      </c>
      <c r="I459" s="195"/>
      <c r="J459" s="196" t="e">
        <f>VLOOKUP(B459,Ind!$B$7:$L$560,13,0)</f>
        <v>#N/A</v>
      </c>
      <c r="K459" s="196" t="e">
        <f>VLOOKUP(B459,Ind!$B$7:$L$560,14,0)</f>
        <v>#N/A</v>
      </c>
      <c r="L459" s="196" t="e">
        <f>VLOOKUP(B459,Ind!$B$7:$L$560,15,0)</f>
        <v>#N/A</v>
      </c>
    </row>
    <row r="460" spans="1:12" ht="12.75" customHeight="1">
      <c r="A460" s="57">
        <v>147</v>
      </c>
      <c r="B460" s="324"/>
      <c r="C460" s="195" t="e">
        <f>VLOOKUP(B460,Ind!$B$7:$L$560,5,0)</f>
        <v>#N/A</v>
      </c>
      <c r="D460" s="195" t="e">
        <f>VLOOKUP(B460,Ind!$B$7:$L$560,7,0)</f>
        <v>#N/A</v>
      </c>
      <c r="E460" s="195" t="e">
        <f>VLOOKUP(C460,Ind!$B$7:$L$308,6,0)</f>
        <v>#N/A</v>
      </c>
      <c r="F460" s="195"/>
      <c r="G460" s="195" t="e">
        <f>VLOOKUP(D460,Ind!$B$7:$L$308,6,0)</f>
        <v>#N/A</v>
      </c>
      <c r="H460" s="195" t="e">
        <f>VLOOKUP(E460,Ind!$B$7:$L$308,6,0)</f>
        <v>#N/A</v>
      </c>
      <c r="I460" s="195"/>
      <c r="J460" s="196" t="e">
        <f>VLOOKUP(B460,Ind!$B$7:$L$560,13,0)</f>
        <v>#N/A</v>
      </c>
      <c r="K460" s="196" t="e">
        <f>VLOOKUP(B460,Ind!$B$7:$L$560,14,0)</f>
        <v>#N/A</v>
      </c>
      <c r="L460" s="196" t="e">
        <f>VLOOKUP(B460,Ind!$B$7:$L$560,15,0)</f>
        <v>#N/A</v>
      </c>
    </row>
    <row r="461" spans="1:12" ht="12.75" customHeight="1">
      <c r="A461" s="57">
        <v>148</v>
      </c>
      <c r="B461" s="324"/>
      <c r="C461" s="195" t="e">
        <f>VLOOKUP(B461,Ind!$B$7:$L$560,5,0)</f>
        <v>#N/A</v>
      </c>
      <c r="D461" s="195" t="e">
        <f>VLOOKUP(B461,Ind!$B$7:$L$560,7,0)</f>
        <v>#N/A</v>
      </c>
      <c r="E461" s="195" t="e">
        <f>VLOOKUP(C461,Ind!$B$7:$L$308,6,0)</f>
        <v>#N/A</v>
      </c>
      <c r="F461" s="195"/>
      <c r="G461" s="195" t="e">
        <f>VLOOKUP(D461,Ind!$B$7:$L$308,6,0)</f>
        <v>#N/A</v>
      </c>
      <c r="H461" s="195" t="e">
        <f>VLOOKUP(E461,Ind!$B$7:$L$308,6,0)</f>
        <v>#N/A</v>
      </c>
      <c r="I461" s="195"/>
      <c r="J461" s="196" t="e">
        <f>VLOOKUP(B461,Ind!$B$7:$L$560,13,0)</f>
        <v>#N/A</v>
      </c>
      <c r="K461" s="196" t="e">
        <f>VLOOKUP(B461,Ind!$B$7:$L$560,14,0)</f>
        <v>#N/A</v>
      </c>
      <c r="L461" s="196" t="e">
        <f>VLOOKUP(B461,Ind!$B$7:$L$560,15,0)</f>
        <v>#N/A</v>
      </c>
    </row>
    <row r="462" spans="1:12" ht="12.75" customHeight="1">
      <c r="A462" s="57">
        <v>149</v>
      </c>
      <c r="B462" s="324"/>
      <c r="C462" s="195" t="e">
        <f>VLOOKUP(B462,Ind!$B$7:$L$560,5,0)</f>
        <v>#N/A</v>
      </c>
      <c r="D462" s="195" t="e">
        <f>VLOOKUP(B462,Ind!$B$7:$L$560,7,0)</f>
        <v>#N/A</v>
      </c>
      <c r="E462" s="195" t="e">
        <f>VLOOKUP(C462,Ind!$B$7:$L$308,6,0)</f>
        <v>#N/A</v>
      </c>
      <c r="F462" s="195"/>
      <c r="G462" s="195" t="e">
        <f>VLOOKUP(D462,Ind!$B$7:$L$308,6,0)</f>
        <v>#N/A</v>
      </c>
      <c r="H462" s="195" t="e">
        <f>VLOOKUP(E462,Ind!$B$7:$L$308,6,0)</f>
        <v>#N/A</v>
      </c>
      <c r="I462" s="195"/>
      <c r="J462" s="196" t="e">
        <f>VLOOKUP(B462,Ind!$B$7:$L$560,13,0)</f>
        <v>#N/A</v>
      </c>
      <c r="K462" s="196" t="e">
        <f>VLOOKUP(B462,Ind!$B$7:$L$560,14,0)</f>
        <v>#N/A</v>
      </c>
      <c r="L462" s="196" t="e">
        <f>VLOOKUP(B462,Ind!$B$7:$L$560,15,0)</f>
        <v>#N/A</v>
      </c>
    </row>
    <row r="463" spans="1:12" ht="12.75" customHeight="1">
      <c r="A463" s="57">
        <v>150</v>
      </c>
      <c r="B463" s="324"/>
      <c r="C463" s="195" t="e">
        <f>VLOOKUP(B463,Ind!$B$7:$L$560,5,0)</f>
        <v>#N/A</v>
      </c>
      <c r="D463" s="195" t="e">
        <f>VLOOKUP(B463,Ind!$B$7:$L$560,7,0)</f>
        <v>#N/A</v>
      </c>
      <c r="E463" s="195" t="e">
        <f>VLOOKUP(C463,Ind!$B$7:$L$308,6,0)</f>
        <v>#N/A</v>
      </c>
      <c r="F463" s="195"/>
      <c r="G463" s="195" t="e">
        <f>VLOOKUP(D463,Ind!$B$7:$L$308,6,0)</f>
        <v>#N/A</v>
      </c>
      <c r="H463" s="195" t="e">
        <f>VLOOKUP(E463,Ind!$B$7:$L$308,6,0)</f>
        <v>#N/A</v>
      </c>
      <c r="I463" s="195"/>
      <c r="J463" s="196" t="e">
        <f>VLOOKUP(B463,Ind!$B$7:$L$560,13,0)</f>
        <v>#N/A</v>
      </c>
      <c r="K463" s="196" t="e">
        <f>VLOOKUP(B463,Ind!$B$7:$L$560,14,0)</f>
        <v>#N/A</v>
      </c>
      <c r="L463" s="196" t="e">
        <f>VLOOKUP(B463,Ind!$B$7:$L$560,15,0)</f>
        <v>#N/A</v>
      </c>
    </row>
    <row r="464" spans="1:12" ht="12.75" customHeight="1">
      <c r="A464" s="57">
        <v>151</v>
      </c>
      <c r="B464" s="324"/>
      <c r="C464" s="195" t="e">
        <f>VLOOKUP(B464,Ind!$B$7:$L$560,5,0)</f>
        <v>#N/A</v>
      </c>
      <c r="D464" s="195" t="e">
        <f>VLOOKUP(B464,Ind!$B$7:$L$560,7,0)</f>
        <v>#N/A</v>
      </c>
      <c r="E464" s="195" t="e">
        <f>VLOOKUP(C464,Ind!$B$7:$L$308,6,0)</f>
        <v>#N/A</v>
      </c>
      <c r="F464" s="195"/>
      <c r="G464" s="195" t="e">
        <f>VLOOKUP(D464,Ind!$B$7:$L$308,6,0)</f>
        <v>#N/A</v>
      </c>
      <c r="H464" s="195" t="e">
        <f>VLOOKUP(E464,Ind!$B$7:$L$308,6,0)</f>
        <v>#N/A</v>
      </c>
      <c r="I464" s="195"/>
      <c r="J464" s="196" t="e">
        <f>VLOOKUP(B464,Ind!$B$7:$L$560,13,0)</f>
        <v>#N/A</v>
      </c>
      <c r="K464" s="196" t="e">
        <f>VLOOKUP(B464,Ind!$B$7:$L$560,14,0)</f>
        <v>#N/A</v>
      </c>
      <c r="L464" s="196" t="e">
        <f>VLOOKUP(B464,Ind!$B$7:$L$560,15,0)</f>
        <v>#N/A</v>
      </c>
    </row>
    <row r="465" spans="1:12" ht="12.75" customHeight="1">
      <c r="A465" s="57">
        <v>152</v>
      </c>
      <c r="B465" s="324"/>
      <c r="C465" s="195" t="e">
        <f>VLOOKUP(B465,Ind!$B$7:$L$560,5,0)</f>
        <v>#N/A</v>
      </c>
      <c r="D465" s="195" t="e">
        <f>VLOOKUP(B465,Ind!$B$7:$L$560,7,0)</f>
        <v>#N/A</v>
      </c>
      <c r="E465" s="195" t="e">
        <f>VLOOKUP(C465,Ind!$B$7:$L$308,6,0)</f>
        <v>#N/A</v>
      </c>
      <c r="F465" s="195"/>
      <c r="G465" s="195" t="e">
        <f>VLOOKUP(D465,Ind!$B$7:$L$308,6,0)</f>
        <v>#N/A</v>
      </c>
      <c r="H465" s="195" t="e">
        <f>VLOOKUP(E465,Ind!$B$7:$L$308,6,0)</f>
        <v>#N/A</v>
      </c>
      <c r="I465" s="195"/>
      <c r="J465" s="196" t="e">
        <f>VLOOKUP(B465,Ind!$B$7:$L$560,13,0)</f>
        <v>#N/A</v>
      </c>
      <c r="K465" s="196" t="e">
        <f>VLOOKUP(B465,Ind!$B$7:$L$560,14,0)</f>
        <v>#N/A</v>
      </c>
      <c r="L465" s="196" t="e">
        <f>VLOOKUP(B465,Ind!$B$7:$L$560,15,0)</f>
        <v>#N/A</v>
      </c>
    </row>
    <row r="466" spans="1:12" ht="12.75" customHeight="1">
      <c r="A466" s="57">
        <v>153</v>
      </c>
      <c r="B466" s="324"/>
      <c r="C466" s="195" t="e">
        <f>VLOOKUP(B466,Ind!$B$7:$L$560,5,0)</f>
        <v>#N/A</v>
      </c>
      <c r="D466" s="195" t="e">
        <f>VLOOKUP(B466,Ind!$B$7:$L$560,7,0)</f>
        <v>#N/A</v>
      </c>
      <c r="E466" s="195" t="e">
        <f>VLOOKUP(C466,Ind!$B$7:$L$308,6,0)</f>
        <v>#N/A</v>
      </c>
      <c r="F466" s="195"/>
      <c r="G466" s="195" t="e">
        <f>VLOOKUP(D466,Ind!$B$7:$L$308,6,0)</f>
        <v>#N/A</v>
      </c>
      <c r="H466" s="195" t="e">
        <f>VLOOKUP(E466,Ind!$B$7:$L$308,6,0)</f>
        <v>#N/A</v>
      </c>
      <c r="I466" s="195"/>
      <c r="J466" s="196" t="e">
        <f>VLOOKUP(B466,Ind!$B$7:$L$560,13,0)</f>
        <v>#N/A</v>
      </c>
      <c r="K466" s="196" t="e">
        <f>VLOOKUP(B466,Ind!$B$7:$L$560,14,0)</f>
        <v>#N/A</v>
      </c>
      <c r="L466" s="196" t="e">
        <f>VLOOKUP(B466,Ind!$B$7:$L$560,15,0)</f>
        <v>#N/A</v>
      </c>
    </row>
    <row r="467" spans="1:12" ht="12.75" customHeight="1">
      <c r="A467" s="57">
        <v>154</v>
      </c>
      <c r="B467" s="324"/>
      <c r="C467" s="195" t="e">
        <f>VLOOKUP(B467,Ind!$B$7:$L$560,5,0)</f>
        <v>#N/A</v>
      </c>
      <c r="D467" s="195" t="e">
        <f>VLOOKUP(B467,Ind!$B$7:$L$560,7,0)</f>
        <v>#N/A</v>
      </c>
      <c r="E467" s="195" t="e">
        <f>VLOOKUP(C467,Ind!$B$7:$L$308,6,0)</f>
        <v>#N/A</v>
      </c>
      <c r="F467" s="195"/>
      <c r="G467" s="195" t="e">
        <f>VLOOKUP(D467,Ind!$B$7:$L$308,6,0)</f>
        <v>#N/A</v>
      </c>
      <c r="H467" s="195" t="e">
        <f>VLOOKUP(E467,Ind!$B$7:$L$308,6,0)</f>
        <v>#N/A</v>
      </c>
      <c r="I467" s="195"/>
      <c r="J467" s="196" t="e">
        <f>VLOOKUP(B467,Ind!$B$7:$L$560,13,0)</f>
        <v>#N/A</v>
      </c>
      <c r="K467" s="196" t="e">
        <f>VLOOKUP(B467,Ind!$B$7:$L$560,14,0)</f>
        <v>#N/A</v>
      </c>
      <c r="L467" s="196" t="e">
        <f>VLOOKUP(B467,Ind!$B$7:$L$560,15,0)</f>
        <v>#N/A</v>
      </c>
    </row>
    <row r="468" spans="1:12" ht="12.75" customHeight="1">
      <c r="A468" s="57">
        <v>155</v>
      </c>
      <c r="B468" s="324"/>
      <c r="C468" s="195" t="e">
        <f>VLOOKUP(B468,Ind!$B$7:$L$560,5,0)</f>
        <v>#N/A</v>
      </c>
      <c r="D468" s="195" t="e">
        <f>VLOOKUP(B468,Ind!$B$7:$L$560,7,0)</f>
        <v>#N/A</v>
      </c>
      <c r="E468" s="195" t="e">
        <f>VLOOKUP(C468,Ind!$B$7:$L$308,6,0)</f>
        <v>#N/A</v>
      </c>
      <c r="F468" s="195"/>
      <c r="G468" s="195" t="e">
        <f>VLOOKUP(D468,Ind!$B$7:$L$308,6,0)</f>
        <v>#N/A</v>
      </c>
      <c r="H468" s="195" t="e">
        <f>VLOOKUP(E468,Ind!$B$7:$L$308,6,0)</f>
        <v>#N/A</v>
      </c>
      <c r="I468" s="195"/>
      <c r="J468" s="196" t="e">
        <f>VLOOKUP(B468,Ind!$B$7:$L$560,13,0)</f>
        <v>#N/A</v>
      </c>
      <c r="K468" s="196" t="e">
        <f>VLOOKUP(B468,Ind!$B$7:$L$560,14,0)</f>
        <v>#N/A</v>
      </c>
      <c r="L468" s="196" t="e">
        <f>VLOOKUP(B468,Ind!$B$7:$L$560,15,0)</f>
        <v>#N/A</v>
      </c>
    </row>
    <row r="469" spans="1:12" ht="12.75" customHeight="1">
      <c r="A469" s="57">
        <v>156</v>
      </c>
      <c r="B469" s="324"/>
      <c r="C469" s="195" t="e">
        <f>VLOOKUP(B469,Ind!$B$7:$L$560,5,0)</f>
        <v>#N/A</v>
      </c>
      <c r="D469" s="195" t="e">
        <f>VLOOKUP(B469,Ind!$B$7:$L$560,7,0)</f>
        <v>#N/A</v>
      </c>
      <c r="E469" s="195" t="e">
        <f>VLOOKUP(C469,Ind!$B$7:$L$308,6,0)</f>
        <v>#N/A</v>
      </c>
      <c r="F469" s="195"/>
      <c r="G469" s="195" t="e">
        <f>VLOOKUP(D469,Ind!$B$7:$L$308,6,0)</f>
        <v>#N/A</v>
      </c>
      <c r="H469" s="195" t="e">
        <f>VLOOKUP(E469,Ind!$B$7:$L$308,6,0)</f>
        <v>#N/A</v>
      </c>
      <c r="I469" s="195"/>
      <c r="J469" s="196" t="e">
        <f>VLOOKUP(B469,Ind!$B$7:$L$560,13,0)</f>
        <v>#N/A</v>
      </c>
      <c r="K469" s="196" t="e">
        <f>VLOOKUP(B469,Ind!$B$7:$L$560,14,0)</f>
        <v>#N/A</v>
      </c>
      <c r="L469" s="196" t="e">
        <f>VLOOKUP(B469,Ind!$B$7:$L$560,15,0)</f>
        <v>#N/A</v>
      </c>
    </row>
    <row r="470" spans="1:12" ht="12.75" customHeight="1">
      <c r="A470" s="57">
        <v>157</v>
      </c>
      <c r="B470" s="324"/>
      <c r="C470" s="195" t="e">
        <f>VLOOKUP(B470,Ind!$B$7:$L$560,5,0)</f>
        <v>#N/A</v>
      </c>
      <c r="D470" s="195" t="e">
        <f>VLOOKUP(B470,Ind!$B$7:$L$560,7,0)</f>
        <v>#N/A</v>
      </c>
      <c r="E470" s="195" t="e">
        <f>VLOOKUP(C470,Ind!$B$7:$L$308,6,0)</f>
        <v>#N/A</v>
      </c>
      <c r="F470" s="195"/>
      <c r="G470" s="195" t="e">
        <f>VLOOKUP(D470,Ind!$B$7:$L$308,6,0)</f>
        <v>#N/A</v>
      </c>
      <c r="H470" s="195" t="e">
        <f>VLOOKUP(E470,Ind!$B$7:$L$308,6,0)</f>
        <v>#N/A</v>
      </c>
      <c r="I470" s="195"/>
      <c r="J470" s="196" t="e">
        <f>VLOOKUP(B470,Ind!$B$7:$L$560,13,0)</f>
        <v>#N/A</v>
      </c>
      <c r="K470" s="196" t="e">
        <f>VLOOKUP(B470,Ind!$B$7:$L$560,14,0)</f>
        <v>#N/A</v>
      </c>
      <c r="L470" s="196" t="e">
        <f>VLOOKUP(B470,Ind!$B$7:$L$560,15,0)</f>
        <v>#N/A</v>
      </c>
    </row>
    <row r="471" spans="1:12" ht="12.75" customHeight="1">
      <c r="A471" s="57">
        <v>158</v>
      </c>
      <c r="B471" s="324"/>
      <c r="C471" s="195" t="e">
        <f>VLOOKUP(B471,Ind!$B$7:$L$560,5,0)</f>
        <v>#N/A</v>
      </c>
      <c r="D471" s="195" t="e">
        <f>VLOOKUP(B471,Ind!$B$7:$L$560,7,0)</f>
        <v>#N/A</v>
      </c>
      <c r="E471" s="195" t="e">
        <f>VLOOKUP(C471,Ind!$B$7:$L$308,6,0)</f>
        <v>#N/A</v>
      </c>
      <c r="F471" s="195"/>
      <c r="G471" s="195" t="e">
        <f>VLOOKUP(D471,Ind!$B$7:$L$308,6,0)</f>
        <v>#N/A</v>
      </c>
      <c r="H471" s="195" t="e">
        <f>VLOOKUP(E471,Ind!$B$7:$L$308,6,0)</f>
        <v>#N/A</v>
      </c>
      <c r="I471" s="195"/>
      <c r="J471" s="196" t="e">
        <f>VLOOKUP(B471,Ind!$B$7:$L$560,13,0)</f>
        <v>#N/A</v>
      </c>
      <c r="K471" s="196" t="e">
        <f>VLOOKUP(B471,Ind!$B$7:$L$560,14,0)</f>
        <v>#N/A</v>
      </c>
      <c r="L471" s="196" t="e">
        <f>VLOOKUP(B471,Ind!$B$7:$L$560,15,0)</f>
        <v>#N/A</v>
      </c>
    </row>
    <row r="472" spans="1:12" ht="12.75" customHeight="1">
      <c r="A472" s="57">
        <v>159</v>
      </c>
      <c r="B472" s="324"/>
      <c r="C472" s="195" t="e">
        <f>VLOOKUP(B472,Ind!$B$7:$L$560,5,0)</f>
        <v>#N/A</v>
      </c>
      <c r="D472" s="195" t="e">
        <f>VLOOKUP(B472,Ind!$B$7:$L$560,7,0)</f>
        <v>#N/A</v>
      </c>
      <c r="E472" s="195" t="e">
        <f>VLOOKUP(C472,Ind!$B$7:$L$308,6,0)</f>
        <v>#N/A</v>
      </c>
      <c r="F472" s="195"/>
      <c r="G472" s="195" t="e">
        <f>VLOOKUP(D472,Ind!$B$7:$L$308,6,0)</f>
        <v>#N/A</v>
      </c>
      <c r="H472" s="195" t="e">
        <f>VLOOKUP(E472,Ind!$B$7:$L$308,6,0)</f>
        <v>#N/A</v>
      </c>
      <c r="I472" s="195"/>
      <c r="J472" s="196" t="e">
        <f>VLOOKUP(B472,Ind!$B$7:$L$560,13,0)</f>
        <v>#N/A</v>
      </c>
      <c r="K472" s="196" t="e">
        <f>VLOOKUP(B472,Ind!$B$7:$L$560,14,0)</f>
        <v>#N/A</v>
      </c>
      <c r="L472" s="196" t="e">
        <f>VLOOKUP(B472,Ind!$B$7:$L$560,15,0)</f>
        <v>#N/A</v>
      </c>
    </row>
    <row r="473" spans="1:12" ht="12.75" customHeight="1">
      <c r="A473" s="57">
        <v>160</v>
      </c>
      <c r="B473" s="324"/>
      <c r="C473" s="195" t="e">
        <f>VLOOKUP(B473,Ind!$B$7:$L$560,5,0)</f>
        <v>#N/A</v>
      </c>
      <c r="D473" s="195" t="e">
        <f>VLOOKUP(B473,Ind!$B$7:$L$560,7,0)</f>
        <v>#N/A</v>
      </c>
      <c r="E473" s="195" t="e">
        <f>VLOOKUP(C473,Ind!$B$7:$L$308,6,0)</f>
        <v>#N/A</v>
      </c>
      <c r="F473" s="195"/>
      <c r="G473" s="195" t="e">
        <f>VLOOKUP(D473,Ind!$B$7:$L$308,6,0)</f>
        <v>#N/A</v>
      </c>
      <c r="H473" s="195" t="e">
        <f>VLOOKUP(E473,Ind!$B$7:$L$308,6,0)</f>
        <v>#N/A</v>
      </c>
      <c r="I473" s="195"/>
      <c r="J473" s="196" t="e">
        <f>VLOOKUP(B473,Ind!$B$7:$L$560,13,0)</f>
        <v>#N/A</v>
      </c>
      <c r="K473" s="196" t="e">
        <f>VLOOKUP(B473,Ind!$B$7:$L$560,14,0)</f>
        <v>#N/A</v>
      </c>
      <c r="L473" s="196" t="e">
        <f>VLOOKUP(B473,Ind!$B$7:$L$560,15,0)</f>
        <v>#N/A</v>
      </c>
    </row>
    <row r="474" spans="1:12" ht="12.75" customHeight="1">
      <c r="A474" s="57">
        <v>161</v>
      </c>
      <c r="B474" s="324"/>
      <c r="C474" s="195" t="e">
        <f>VLOOKUP(B474,Ind!$B$7:$L$560,5,0)</f>
        <v>#N/A</v>
      </c>
      <c r="D474" s="195" t="e">
        <f>VLOOKUP(B474,Ind!$B$7:$L$560,7,0)</f>
        <v>#N/A</v>
      </c>
      <c r="E474" s="195" t="e">
        <f>VLOOKUP(C474,Ind!$B$7:$L$308,6,0)</f>
        <v>#N/A</v>
      </c>
      <c r="F474" s="195"/>
      <c r="G474" s="195" t="e">
        <f>VLOOKUP(D474,Ind!$B$7:$L$308,6,0)</f>
        <v>#N/A</v>
      </c>
      <c r="H474" s="195" t="e">
        <f>VLOOKUP(E474,Ind!$B$7:$L$308,6,0)</f>
        <v>#N/A</v>
      </c>
      <c r="I474" s="195"/>
      <c r="J474" s="196" t="e">
        <f>VLOOKUP(B474,Ind!$B$7:$L$560,13,0)</f>
        <v>#N/A</v>
      </c>
      <c r="K474" s="196" t="e">
        <f>VLOOKUP(B474,Ind!$B$7:$L$560,14,0)</f>
        <v>#N/A</v>
      </c>
      <c r="L474" s="196" t="e">
        <f>VLOOKUP(B474,Ind!$B$7:$L$560,15,0)</f>
        <v>#N/A</v>
      </c>
    </row>
    <row r="475" spans="1:12" ht="12.75" customHeight="1">
      <c r="A475" s="57">
        <v>162</v>
      </c>
      <c r="B475" s="324"/>
      <c r="C475" s="195" t="e">
        <f>VLOOKUP(B475,Ind!$B$7:$L$560,5,0)</f>
        <v>#N/A</v>
      </c>
      <c r="D475" s="195" t="e">
        <f>VLOOKUP(B475,Ind!$B$7:$L$560,7,0)</f>
        <v>#N/A</v>
      </c>
      <c r="E475" s="195" t="e">
        <f>VLOOKUP(C475,Ind!$B$7:$L$308,6,0)</f>
        <v>#N/A</v>
      </c>
      <c r="F475" s="195"/>
      <c r="G475" s="195" t="e">
        <f>VLOOKUP(D475,Ind!$B$7:$L$308,6,0)</f>
        <v>#N/A</v>
      </c>
      <c r="H475" s="195" t="e">
        <f>VLOOKUP(E475,Ind!$B$7:$L$308,6,0)</f>
        <v>#N/A</v>
      </c>
      <c r="I475" s="195"/>
      <c r="J475" s="196" t="e">
        <f>VLOOKUP(B475,Ind!$B$7:$L$560,13,0)</f>
        <v>#N/A</v>
      </c>
      <c r="K475" s="196" t="e">
        <f>VLOOKUP(B475,Ind!$B$7:$L$560,14,0)</f>
        <v>#N/A</v>
      </c>
      <c r="L475" s="196" t="e">
        <f>VLOOKUP(B475,Ind!$B$7:$L$560,15,0)</f>
        <v>#N/A</v>
      </c>
    </row>
    <row r="476" spans="1:12" ht="12.75" customHeight="1">
      <c r="A476" s="57">
        <v>163</v>
      </c>
      <c r="B476" s="324"/>
      <c r="C476" s="195" t="e">
        <f>VLOOKUP(B476,Ind!$B$7:$L$560,5,0)</f>
        <v>#N/A</v>
      </c>
      <c r="D476" s="195" t="e">
        <f>VLOOKUP(B476,Ind!$B$7:$L$560,7,0)</f>
        <v>#N/A</v>
      </c>
      <c r="E476" s="195" t="e">
        <f>VLOOKUP(C476,Ind!$B$7:$L$308,6,0)</f>
        <v>#N/A</v>
      </c>
      <c r="F476" s="195"/>
      <c r="G476" s="195" t="e">
        <f>VLOOKUP(D476,Ind!$B$7:$L$308,6,0)</f>
        <v>#N/A</v>
      </c>
      <c r="H476" s="195" t="e">
        <f>VLOOKUP(E476,Ind!$B$7:$L$308,6,0)</f>
        <v>#N/A</v>
      </c>
      <c r="I476" s="195"/>
      <c r="J476" s="196" t="e">
        <f>VLOOKUP(B476,Ind!$B$7:$L$560,13,0)</f>
        <v>#N/A</v>
      </c>
      <c r="K476" s="196" t="e">
        <f>VLOOKUP(B476,Ind!$B$7:$L$560,14,0)</f>
        <v>#N/A</v>
      </c>
      <c r="L476" s="196" t="e">
        <f>VLOOKUP(B476,Ind!$B$7:$L$560,15,0)</f>
        <v>#N/A</v>
      </c>
    </row>
    <row r="477" spans="1:12" ht="12.75" customHeight="1">
      <c r="A477" s="57">
        <v>164</v>
      </c>
      <c r="B477" s="324"/>
      <c r="C477" s="195" t="e">
        <f>VLOOKUP(B477,Ind!$B$7:$L$560,5,0)</f>
        <v>#N/A</v>
      </c>
      <c r="D477" s="195" t="e">
        <f>VLOOKUP(B477,Ind!$B$7:$L$560,7,0)</f>
        <v>#N/A</v>
      </c>
      <c r="E477" s="195" t="e">
        <f>VLOOKUP(C477,Ind!$B$7:$L$308,6,0)</f>
        <v>#N/A</v>
      </c>
      <c r="F477" s="195"/>
      <c r="G477" s="195" t="e">
        <f>VLOOKUP(D477,Ind!$B$7:$L$308,6,0)</f>
        <v>#N/A</v>
      </c>
      <c r="H477" s="195" t="e">
        <f>VLOOKUP(E477,Ind!$B$7:$L$308,6,0)</f>
        <v>#N/A</v>
      </c>
      <c r="I477" s="195"/>
      <c r="J477" s="196" t="e">
        <f>VLOOKUP(B477,Ind!$B$7:$L$560,13,0)</f>
        <v>#N/A</v>
      </c>
      <c r="K477" s="196" t="e">
        <f>VLOOKUP(B477,Ind!$B$7:$L$560,14,0)</f>
        <v>#N/A</v>
      </c>
      <c r="L477" s="196" t="e">
        <f>VLOOKUP(B477,Ind!$B$7:$L$560,15,0)</f>
        <v>#N/A</v>
      </c>
    </row>
    <row r="478" spans="1:12" ht="12.75" customHeight="1">
      <c r="A478" s="57">
        <v>165</v>
      </c>
      <c r="B478" s="324"/>
      <c r="C478" s="195" t="e">
        <f>VLOOKUP(B478,Ind!$B$7:$L$560,5,0)</f>
        <v>#N/A</v>
      </c>
      <c r="D478" s="195" t="e">
        <f>VLOOKUP(B478,Ind!$B$7:$L$560,7,0)</f>
        <v>#N/A</v>
      </c>
      <c r="E478" s="195" t="e">
        <f>VLOOKUP(C478,Ind!$B$7:$L$308,6,0)</f>
        <v>#N/A</v>
      </c>
      <c r="F478" s="195"/>
      <c r="G478" s="195" t="e">
        <f>VLOOKUP(D478,Ind!$B$7:$L$308,6,0)</f>
        <v>#N/A</v>
      </c>
      <c r="H478" s="195" t="e">
        <f>VLOOKUP(E478,Ind!$B$7:$L$308,6,0)</f>
        <v>#N/A</v>
      </c>
      <c r="I478" s="195"/>
      <c r="J478" s="196" t="e">
        <f>VLOOKUP(B478,Ind!$B$7:$L$560,13,0)</f>
        <v>#N/A</v>
      </c>
      <c r="K478" s="196" t="e">
        <f>VLOOKUP(B478,Ind!$B$7:$L$560,14,0)</f>
        <v>#N/A</v>
      </c>
      <c r="L478" s="196" t="e">
        <f>VLOOKUP(B478,Ind!$B$7:$L$560,15,0)</f>
        <v>#N/A</v>
      </c>
    </row>
    <row r="479" spans="1:12" ht="12.75" customHeight="1">
      <c r="A479" s="57">
        <v>166</v>
      </c>
      <c r="B479" s="324"/>
      <c r="C479" s="195" t="e">
        <f>VLOOKUP(B479,Ind!$B$7:$L$560,5,0)</f>
        <v>#N/A</v>
      </c>
      <c r="D479" s="195" t="e">
        <f>VLOOKUP(B479,Ind!$B$7:$L$560,7,0)</f>
        <v>#N/A</v>
      </c>
      <c r="E479" s="195" t="e">
        <f>VLOOKUP(C479,Ind!$B$7:$L$308,6,0)</f>
        <v>#N/A</v>
      </c>
      <c r="F479" s="195"/>
      <c r="G479" s="195" t="e">
        <f>VLOOKUP(D479,Ind!$B$7:$L$308,6,0)</f>
        <v>#N/A</v>
      </c>
      <c r="H479" s="195" t="e">
        <f>VLOOKUP(E479,Ind!$B$7:$L$308,6,0)</f>
        <v>#N/A</v>
      </c>
      <c r="I479" s="195"/>
      <c r="J479" s="196" t="e">
        <f>VLOOKUP(B479,Ind!$B$7:$L$560,13,0)</f>
        <v>#N/A</v>
      </c>
      <c r="K479" s="196" t="e">
        <f>VLOOKUP(B479,Ind!$B$7:$L$560,14,0)</f>
        <v>#N/A</v>
      </c>
      <c r="L479" s="196" t="e">
        <f>VLOOKUP(B479,Ind!$B$7:$L$560,15,0)</f>
        <v>#N/A</v>
      </c>
    </row>
    <row r="480" spans="1:12" ht="12.75" customHeight="1">
      <c r="A480" s="57">
        <v>167</v>
      </c>
      <c r="B480" s="324"/>
      <c r="C480" s="195" t="e">
        <f>VLOOKUP(B480,Ind!$B$7:$L$560,5,0)</f>
        <v>#N/A</v>
      </c>
      <c r="D480" s="195" t="e">
        <f>VLOOKUP(B480,Ind!$B$7:$L$560,7,0)</f>
        <v>#N/A</v>
      </c>
      <c r="E480" s="195" t="e">
        <f>VLOOKUP(C480,Ind!$B$7:$L$308,6,0)</f>
        <v>#N/A</v>
      </c>
      <c r="F480" s="195"/>
      <c r="G480" s="195" t="e">
        <f>VLOOKUP(D480,Ind!$B$7:$L$308,6,0)</f>
        <v>#N/A</v>
      </c>
      <c r="H480" s="195" t="e">
        <f>VLOOKUP(E480,Ind!$B$7:$L$308,6,0)</f>
        <v>#N/A</v>
      </c>
      <c r="I480" s="195"/>
      <c r="J480" s="196" t="e">
        <f>VLOOKUP(B480,Ind!$B$7:$L$560,13,0)</f>
        <v>#N/A</v>
      </c>
      <c r="K480" s="196" t="e">
        <f>VLOOKUP(B480,Ind!$B$7:$L$560,14,0)</f>
        <v>#N/A</v>
      </c>
      <c r="L480" s="196" t="e">
        <f>VLOOKUP(B480,Ind!$B$7:$L$560,15,0)</f>
        <v>#N/A</v>
      </c>
    </row>
    <row r="481" spans="1:12" ht="12.75" customHeight="1">
      <c r="A481" s="57">
        <v>168</v>
      </c>
      <c r="B481" s="324"/>
      <c r="C481" s="195" t="e">
        <f>VLOOKUP(B481,Ind!$B$7:$L$560,5,0)</f>
        <v>#N/A</v>
      </c>
      <c r="D481" s="195" t="e">
        <f>VLOOKUP(B481,Ind!$B$7:$L$560,7,0)</f>
        <v>#N/A</v>
      </c>
      <c r="E481" s="195" t="e">
        <f>VLOOKUP(C481,Ind!$B$7:$L$308,6,0)</f>
        <v>#N/A</v>
      </c>
      <c r="F481" s="195"/>
      <c r="G481" s="195" t="e">
        <f>VLOOKUP(D481,Ind!$B$7:$L$308,6,0)</f>
        <v>#N/A</v>
      </c>
      <c r="H481" s="195" t="e">
        <f>VLOOKUP(E481,Ind!$B$7:$L$308,6,0)</f>
        <v>#N/A</v>
      </c>
      <c r="I481" s="195"/>
      <c r="J481" s="196" t="e">
        <f>VLOOKUP(B481,Ind!$B$7:$L$560,13,0)</f>
        <v>#N/A</v>
      </c>
      <c r="K481" s="196" t="e">
        <f>VLOOKUP(B481,Ind!$B$7:$L$560,14,0)</f>
        <v>#N/A</v>
      </c>
      <c r="L481" s="196" t="e">
        <f>VLOOKUP(B481,Ind!$B$7:$L$560,15,0)</f>
        <v>#N/A</v>
      </c>
    </row>
    <row r="482" spans="1:12" ht="12.75" customHeight="1">
      <c r="A482" s="57">
        <v>169</v>
      </c>
      <c r="B482" s="324"/>
      <c r="C482" s="195" t="e">
        <f>VLOOKUP(B482,Ind!$B$7:$L$560,5,0)</f>
        <v>#N/A</v>
      </c>
      <c r="D482" s="195" t="e">
        <f>VLOOKUP(B482,Ind!$B$7:$L$560,7,0)</f>
        <v>#N/A</v>
      </c>
      <c r="E482" s="195" t="e">
        <f>VLOOKUP(C482,Ind!$B$7:$L$308,6,0)</f>
        <v>#N/A</v>
      </c>
      <c r="F482" s="195"/>
      <c r="G482" s="195" t="e">
        <f>VLOOKUP(D482,Ind!$B$7:$L$308,6,0)</f>
        <v>#N/A</v>
      </c>
      <c r="H482" s="195" t="e">
        <f>VLOOKUP(E482,Ind!$B$7:$L$308,6,0)</f>
        <v>#N/A</v>
      </c>
      <c r="I482" s="195"/>
      <c r="J482" s="196" t="e">
        <f>VLOOKUP(B482,Ind!$B$7:$L$560,13,0)</f>
        <v>#N/A</v>
      </c>
      <c r="K482" s="196" t="e">
        <f>VLOOKUP(B482,Ind!$B$7:$L$560,14,0)</f>
        <v>#N/A</v>
      </c>
      <c r="L482" s="196" t="e">
        <f>VLOOKUP(B482,Ind!$B$7:$L$560,15,0)</f>
        <v>#N/A</v>
      </c>
    </row>
    <row r="483" spans="1:12" ht="12.75" customHeight="1">
      <c r="A483" s="57">
        <v>170</v>
      </c>
      <c r="B483" s="324"/>
      <c r="C483" s="195" t="e">
        <f>VLOOKUP(B483,Ind!$B$7:$L$560,5,0)</f>
        <v>#N/A</v>
      </c>
      <c r="D483" s="195" t="e">
        <f>VLOOKUP(B483,Ind!$B$7:$L$560,7,0)</f>
        <v>#N/A</v>
      </c>
      <c r="E483" s="195" t="e">
        <f>VLOOKUP(C483,Ind!$B$7:$L$308,6,0)</f>
        <v>#N/A</v>
      </c>
      <c r="F483" s="195"/>
      <c r="G483" s="195" t="e">
        <f>VLOOKUP(D483,Ind!$B$7:$L$308,6,0)</f>
        <v>#N/A</v>
      </c>
      <c r="H483" s="195" t="e">
        <f>VLOOKUP(E483,Ind!$B$7:$L$308,6,0)</f>
        <v>#N/A</v>
      </c>
      <c r="I483" s="195"/>
      <c r="J483" s="196" t="e">
        <f>VLOOKUP(B483,Ind!$B$7:$L$560,13,0)</f>
        <v>#N/A</v>
      </c>
      <c r="K483" s="196" t="e">
        <f>VLOOKUP(B483,Ind!$B$7:$L$560,14,0)</f>
        <v>#N/A</v>
      </c>
      <c r="L483" s="196" t="e">
        <f>VLOOKUP(B483,Ind!$B$7:$L$560,15,0)</f>
        <v>#N/A</v>
      </c>
    </row>
    <row r="484" spans="1:12" ht="12.75" customHeight="1">
      <c r="A484" s="57">
        <v>171</v>
      </c>
      <c r="B484" s="324"/>
      <c r="C484" s="195" t="e">
        <f>VLOOKUP(B484,Ind!$B$7:$L$560,5,0)</f>
        <v>#N/A</v>
      </c>
      <c r="D484" s="195" t="e">
        <f>VLOOKUP(B484,Ind!$B$7:$L$560,7,0)</f>
        <v>#N/A</v>
      </c>
      <c r="E484" s="195" t="e">
        <f>VLOOKUP(C484,Ind!$B$7:$L$308,6,0)</f>
        <v>#N/A</v>
      </c>
      <c r="F484" s="195"/>
      <c r="G484" s="195" t="e">
        <f>VLOOKUP(D484,Ind!$B$7:$L$308,6,0)</f>
        <v>#N/A</v>
      </c>
      <c r="H484" s="195" t="e">
        <f>VLOOKUP(E484,Ind!$B$7:$L$308,6,0)</f>
        <v>#N/A</v>
      </c>
      <c r="I484" s="195"/>
      <c r="J484" s="196" t="e">
        <f>VLOOKUP(B484,Ind!$B$7:$L$560,13,0)</f>
        <v>#N/A</v>
      </c>
      <c r="K484" s="196" t="e">
        <f>VLOOKUP(B484,Ind!$B$7:$L$560,14,0)</f>
        <v>#N/A</v>
      </c>
      <c r="L484" s="196" t="e">
        <f>VLOOKUP(B484,Ind!$B$7:$L$560,15,0)</f>
        <v>#N/A</v>
      </c>
    </row>
    <row r="485" spans="1:12" ht="12.75" customHeight="1">
      <c r="A485" s="57">
        <v>172</v>
      </c>
      <c r="B485" s="324"/>
      <c r="C485" s="195" t="e">
        <f>VLOOKUP(B485,Ind!$B$7:$L$560,5,0)</f>
        <v>#N/A</v>
      </c>
      <c r="D485" s="195" t="e">
        <f>VLOOKUP(B485,Ind!$B$7:$L$560,7,0)</f>
        <v>#N/A</v>
      </c>
      <c r="E485" s="195" t="e">
        <f>VLOOKUP(C485,Ind!$B$7:$L$308,6,0)</f>
        <v>#N/A</v>
      </c>
      <c r="F485" s="195"/>
      <c r="G485" s="195" t="e">
        <f>VLOOKUP(D485,Ind!$B$7:$L$308,6,0)</f>
        <v>#N/A</v>
      </c>
      <c r="H485" s="195" t="e">
        <f>VLOOKUP(E485,Ind!$B$7:$L$308,6,0)</f>
        <v>#N/A</v>
      </c>
      <c r="I485" s="195"/>
      <c r="J485" s="196" t="e">
        <f>VLOOKUP(B485,Ind!$B$7:$L$560,13,0)</f>
        <v>#N/A</v>
      </c>
      <c r="K485" s="196" t="e">
        <f>VLOOKUP(B485,Ind!$B$7:$L$560,14,0)</f>
        <v>#N/A</v>
      </c>
      <c r="L485" s="196" t="e">
        <f>VLOOKUP(B485,Ind!$B$7:$L$560,15,0)</f>
        <v>#N/A</v>
      </c>
    </row>
    <row r="486" spans="1:12" ht="12.75" customHeight="1">
      <c r="A486" s="57">
        <v>173</v>
      </c>
      <c r="B486" s="324"/>
      <c r="C486" s="195" t="e">
        <f>VLOOKUP(B486,Ind!$B$7:$L$560,5,0)</f>
        <v>#N/A</v>
      </c>
      <c r="D486" s="195" t="e">
        <f>VLOOKUP(B486,Ind!$B$7:$L$560,7,0)</f>
        <v>#N/A</v>
      </c>
      <c r="E486" s="195" t="e">
        <f>VLOOKUP(C486,Ind!$B$7:$L$308,6,0)</f>
        <v>#N/A</v>
      </c>
      <c r="F486" s="195"/>
      <c r="G486" s="195" t="e">
        <f>VLOOKUP(D486,Ind!$B$7:$L$308,6,0)</f>
        <v>#N/A</v>
      </c>
      <c r="H486" s="195" t="e">
        <f>VLOOKUP(E486,Ind!$B$7:$L$308,6,0)</f>
        <v>#N/A</v>
      </c>
      <c r="I486" s="195"/>
      <c r="J486" s="196" t="e">
        <f>VLOOKUP(B486,Ind!$B$7:$L$560,13,0)</f>
        <v>#N/A</v>
      </c>
      <c r="K486" s="196" t="e">
        <f>VLOOKUP(B486,Ind!$B$7:$L$560,14,0)</f>
        <v>#N/A</v>
      </c>
      <c r="L486" s="196" t="e">
        <f>VLOOKUP(B486,Ind!$B$7:$L$560,15,0)</f>
        <v>#N/A</v>
      </c>
    </row>
    <row r="487" spans="1:12" ht="12.75" customHeight="1">
      <c r="A487" s="57">
        <v>174</v>
      </c>
      <c r="B487" s="324"/>
      <c r="C487" s="195" t="e">
        <f>VLOOKUP(B487,Ind!$B$7:$L$560,5,0)</f>
        <v>#N/A</v>
      </c>
      <c r="D487" s="195" t="e">
        <f>VLOOKUP(B487,Ind!$B$7:$L$560,7,0)</f>
        <v>#N/A</v>
      </c>
      <c r="E487" s="195" t="e">
        <f>VLOOKUP(C487,Ind!$B$7:$L$308,6,0)</f>
        <v>#N/A</v>
      </c>
      <c r="F487" s="195"/>
      <c r="G487" s="195" t="e">
        <f>VLOOKUP(D487,Ind!$B$7:$L$308,6,0)</f>
        <v>#N/A</v>
      </c>
      <c r="H487" s="195" t="e">
        <f>VLOOKUP(E487,Ind!$B$7:$L$308,6,0)</f>
        <v>#N/A</v>
      </c>
      <c r="I487" s="195"/>
      <c r="J487" s="196" t="e">
        <f>VLOOKUP(B487,Ind!$B$7:$L$560,13,0)</f>
        <v>#N/A</v>
      </c>
      <c r="K487" s="196" t="e">
        <f>VLOOKUP(B487,Ind!$B$7:$L$560,14,0)</f>
        <v>#N/A</v>
      </c>
      <c r="L487" s="196" t="e">
        <f>VLOOKUP(B487,Ind!$B$7:$L$560,15,0)</f>
        <v>#N/A</v>
      </c>
    </row>
    <row r="488" spans="1:12" ht="12.75" customHeight="1">
      <c r="A488" s="57">
        <v>175</v>
      </c>
      <c r="B488" s="324"/>
      <c r="C488" s="195" t="e">
        <f>VLOOKUP(B488,Ind!$B$7:$L$560,5,0)</f>
        <v>#N/A</v>
      </c>
      <c r="D488" s="195" t="e">
        <f>VLOOKUP(B488,Ind!$B$7:$L$560,7,0)</f>
        <v>#N/A</v>
      </c>
      <c r="E488" s="195" t="e">
        <f>VLOOKUP(C488,Ind!$B$7:$L$308,6,0)</f>
        <v>#N/A</v>
      </c>
      <c r="F488" s="195"/>
      <c r="G488" s="195" t="e">
        <f>VLOOKUP(D488,Ind!$B$7:$L$308,6,0)</f>
        <v>#N/A</v>
      </c>
      <c r="H488" s="195" t="e">
        <f>VLOOKUP(E488,Ind!$B$7:$L$308,6,0)</f>
        <v>#N/A</v>
      </c>
      <c r="I488" s="195"/>
      <c r="J488" s="196" t="e">
        <f>VLOOKUP(B488,Ind!$B$7:$L$560,13,0)</f>
        <v>#N/A</v>
      </c>
      <c r="K488" s="196" t="e">
        <f>VLOOKUP(B488,Ind!$B$7:$L$560,14,0)</f>
        <v>#N/A</v>
      </c>
      <c r="L488" s="196" t="e">
        <f>VLOOKUP(B488,Ind!$B$7:$L$560,15,0)</f>
        <v>#N/A</v>
      </c>
    </row>
    <row r="489" spans="1:12" ht="12.75" customHeight="1">
      <c r="A489" s="57">
        <v>176</v>
      </c>
      <c r="B489" s="324"/>
      <c r="C489" s="195" t="e">
        <f>VLOOKUP(B489,Ind!$B$7:$L$560,5,0)</f>
        <v>#N/A</v>
      </c>
      <c r="D489" s="195" t="e">
        <f>VLOOKUP(B489,Ind!$B$7:$L$560,7,0)</f>
        <v>#N/A</v>
      </c>
      <c r="E489" s="195" t="e">
        <f>VLOOKUP(C489,Ind!$B$7:$L$308,6,0)</f>
        <v>#N/A</v>
      </c>
      <c r="F489" s="195"/>
      <c r="G489" s="195" t="e">
        <f>VLOOKUP(D489,Ind!$B$7:$L$308,6,0)</f>
        <v>#N/A</v>
      </c>
      <c r="H489" s="195" t="e">
        <f>VLOOKUP(E489,Ind!$B$7:$L$308,6,0)</f>
        <v>#N/A</v>
      </c>
      <c r="I489" s="195"/>
      <c r="J489" s="196" t="e">
        <f>VLOOKUP(B489,Ind!$B$7:$L$560,13,0)</f>
        <v>#N/A</v>
      </c>
      <c r="K489" s="196" t="e">
        <f>VLOOKUP(B489,Ind!$B$7:$L$560,14,0)</f>
        <v>#N/A</v>
      </c>
      <c r="L489" s="196" t="e">
        <f>VLOOKUP(B489,Ind!$B$7:$L$560,15,0)</f>
        <v>#N/A</v>
      </c>
    </row>
    <row r="490" spans="1:12" ht="12.75" customHeight="1">
      <c r="A490" s="57">
        <v>177</v>
      </c>
      <c r="B490" s="324"/>
      <c r="C490" s="195" t="e">
        <f>VLOOKUP(B490,Ind!$B$7:$L$560,5,0)</f>
        <v>#N/A</v>
      </c>
      <c r="D490" s="195" t="e">
        <f>VLOOKUP(B490,Ind!$B$7:$L$560,7,0)</f>
        <v>#N/A</v>
      </c>
      <c r="E490" s="195" t="e">
        <f>VLOOKUP(C490,Ind!$B$7:$L$308,6,0)</f>
        <v>#N/A</v>
      </c>
      <c r="F490" s="195"/>
      <c r="G490" s="195" t="e">
        <f>VLOOKUP(D490,Ind!$B$7:$L$308,6,0)</f>
        <v>#N/A</v>
      </c>
      <c r="H490" s="195" t="e">
        <f>VLOOKUP(E490,Ind!$B$7:$L$308,6,0)</f>
        <v>#N/A</v>
      </c>
      <c r="I490" s="195"/>
      <c r="J490" s="196" t="e">
        <f>VLOOKUP(B490,Ind!$B$7:$L$560,13,0)</f>
        <v>#N/A</v>
      </c>
      <c r="K490" s="196" t="e">
        <f>VLOOKUP(B490,Ind!$B$7:$L$560,14,0)</f>
        <v>#N/A</v>
      </c>
      <c r="L490" s="196" t="e">
        <f>VLOOKUP(B490,Ind!$B$7:$L$560,15,0)</f>
        <v>#N/A</v>
      </c>
    </row>
    <row r="491" spans="1:12" ht="12.75" customHeight="1">
      <c r="A491" s="57">
        <v>178</v>
      </c>
      <c r="B491" s="324"/>
      <c r="C491" s="195" t="e">
        <f>VLOOKUP(B491,Ind!$B$7:$L$560,5,0)</f>
        <v>#N/A</v>
      </c>
      <c r="D491" s="195" t="e">
        <f>VLOOKUP(B491,Ind!$B$7:$L$560,7,0)</f>
        <v>#N/A</v>
      </c>
      <c r="E491" s="195" t="e">
        <f>VLOOKUP(C491,Ind!$B$7:$L$308,6,0)</f>
        <v>#N/A</v>
      </c>
      <c r="F491" s="195"/>
      <c r="G491" s="195" t="e">
        <f>VLOOKUP(D491,Ind!$B$7:$L$308,6,0)</f>
        <v>#N/A</v>
      </c>
      <c r="H491" s="195" t="e">
        <f>VLOOKUP(E491,Ind!$B$7:$L$308,6,0)</f>
        <v>#N/A</v>
      </c>
      <c r="I491" s="195"/>
      <c r="J491" s="196" t="e">
        <f>VLOOKUP(B491,Ind!$B$7:$L$560,13,0)</f>
        <v>#N/A</v>
      </c>
      <c r="K491" s="196" t="e">
        <f>VLOOKUP(B491,Ind!$B$7:$L$560,14,0)</f>
        <v>#N/A</v>
      </c>
      <c r="L491" s="196" t="e">
        <f>VLOOKUP(B491,Ind!$B$7:$L$560,15,0)</f>
        <v>#N/A</v>
      </c>
    </row>
    <row r="492" spans="1:12" ht="12.75" customHeight="1">
      <c r="A492" s="57">
        <v>179</v>
      </c>
      <c r="B492" s="324"/>
      <c r="C492" s="195" t="e">
        <f>VLOOKUP(B492,Ind!$B$7:$L$560,5,0)</f>
        <v>#N/A</v>
      </c>
      <c r="D492" s="195" t="e">
        <f>VLOOKUP(B492,Ind!$B$7:$L$560,7,0)</f>
        <v>#N/A</v>
      </c>
      <c r="E492" s="195" t="e">
        <f>VLOOKUP(C492,Ind!$B$7:$L$308,6,0)</f>
        <v>#N/A</v>
      </c>
      <c r="F492" s="195"/>
      <c r="G492" s="195" t="e">
        <f>VLOOKUP(D492,Ind!$B$7:$L$308,6,0)</f>
        <v>#N/A</v>
      </c>
      <c r="H492" s="195" t="e">
        <f>VLOOKUP(E492,Ind!$B$7:$L$308,6,0)</f>
        <v>#N/A</v>
      </c>
      <c r="I492" s="195"/>
      <c r="J492" s="196" t="e">
        <f>VLOOKUP(B492,Ind!$B$7:$L$560,13,0)</f>
        <v>#N/A</v>
      </c>
      <c r="K492" s="196" t="e">
        <f>VLOOKUP(B492,Ind!$B$7:$L$560,14,0)</f>
        <v>#N/A</v>
      </c>
      <c r="L492" s="196" t="e">
        <f>VLOOKUP(B492,Ind!$B$7:$L$560,15,0)</f>
        <v>#N/A</v>
      </c>
    </row>
    <row r="493" spans="1:12" ht="12.75" customHeight="1">
      <c r="A493" s="57">
        <v>180</v>
      </c>
      <c r="B493" s="324"/>
      <c r="C493" s="195" t="e">
        <f>VLOOKUP(B493,Ind!$B$7:$L$560,5,0)</f>
        <v>#N/A</v>
      </c>
      <c r="D493" s="195" t="e">
        <f>VLOOKUP(B493,Ind!$B$7:$L$560,7,0)</f>
        <v>#N/A</v>
      </c>
      <c r="E493" s="195" t="e">
        <f>VLOOKUP(C493,Ind!$B$7:$L$308,6,0)</f>
        <v>#N/A</v>
      </c>
      <c r="F493" s="195"/>
      <c r="G493" s="195" t="e">
        <f>VLOOKUP(D493,Ind!$B$7:$L$308,6,0)</f>
        <v>#N/A</v>
      </c>
      <c r="H493" s="195" t="e">
        <f>VLOOKUP(E493,Ind!$B$7:$L$308,6,0)</f>
        <v>#N/A</v>
      </c>
      <c r="I493" s="195"/>
      <c r="J493" s="196" t="e">
        <f>VLOOKUP(B493,Ind!$B$7:$L$560,13,0)</f>
        <v>#N/A</v>
      </c>
      <c r="K493" s="196" t="e">
        <f>VLOOKUP(B493,Ind!$B$7:$L$560,14,0)</f>
        <v>#N/A</v>
      </c>
      <c r="L493" s="196" t="e">
        <f>VLOOKUP(B493,Ind!$B$7:$L$560,15,0)</f>
        <v>#N/A</v>
      </c>
    </row>
    <row r="494" spans="1:12" ht="12.75" customHeight="1">
      <c r="A494" s="57">
        <v>181</v>
      </c>
      <c r="B494" s="324"/>
      <c r="C494" s="195" t="e">
        <f>VLOOKUP(B494,Ind!$B$7:$L$560,5,0)</f>
        <v>#N/A</v>
      </c>
      <c r="D494" s="195" t="e">
        <f>VLOOKUP(B494,Ind!$B$7:$L$560,7,0)</f>
        <v>#N/A</v>
      </c>
      <c r="E494" s="195" t="e">
        <f>VLOOKUP(C494,Ind!$B$7:$L$308,6,0)</f>
        <v>#N/A</v>
      </c>
      <c r="F494" s="195"/>
      <c r="G494" s="195" t="e">
        <f>VLOOKUP(D494,Ind!$B$7:$L$308,6,0)</f>
        <v>#N/A</v>
      </c>
      <c r="H494" s="195" t="e">
        <f>VLOOKUP(E494,Ind!$B$7:$L$308,6,0)</f>
        <v>#N/A</v>
      </c>
      <c r="I494" s="195"/>
      <c r="J494" s="196" t="e">
        <f>VLOOKUP(B494,Ind!$B$7:$L$560,13,0)</f>
        <v>#N/A</v>
      </c>
      <c r="K494" s="196" t="e">
        <f>VLOOKUP(B494,Ind!$B$7:$L$560,14,0)</f>
        <v>#N/A</v>
      </c>
      <c r="L494" s="196" t="e">
        <f>VLOOKUP(B494,Ind!$B$7:$L$560,15,0)</f>
        <v>#N/A</v>
      </c>
    </row>
    <row r="495" spans="1:12" ht="12.75" customHeight="1">
      <c r="A495" s="57">
        <v>182</v>
      </c>
      <c r="B495" s="324"/>
      <c r="C495" s="195" t="e">
        <f>VLOOKUP(B495,Ind!$B$7:$L$560,5,0)</f>
        <v>#N/A</v>
      </c>
      <c r="D495" s="195" t="e">
        <f>VLOOKUP(B495,Ind!$B$7:$L$560,7,0)</f>
        <v>#N/A</v>
      </c>
      <c r="E495" s="195" t="e">
        <f>VLOOKUP(C495,Ind!$B$7:$L$308,6,0)</f>
        <v>#N/A</v>
      </c>
      <c r="F495" s="195"/>
      <c r="G495" s="195" t="e">
        <f>VLOOKUP(D495,Ind!$B$7:$L$308,6,0)</f>
        <v>#N/A</v>
      </c>
      <c r="H495" s="195" t="e">
        <f>VLOOKUP(E495,Ind!$B$7:$L$308,6,0)</f>
        <v>#N/A</v>
      </c>
      <c r="I495" s="195"/>
      <c r="J495" s="196" t="e">
        <f>VLOOKUP(B495,Ind!$B$7:$L$560,13,0)</f>
        <v>#N/A</v>
      </c>
      <c r="K495" s="196" t="e">
        <f>VLOOKUP(B495,Ind!$B$7:$L$560,14,0)</f>
        <v>#N/A</v>
      </c>
      <c r="L495" s="196" t="e">
        <f>VLOOKUP(B495,Ind!$B$7:$L$560,15,0)</f>
        <v>#N/A</v>
      </c>
    </row>
    <row r="496" spans="1:12" ht="12.75" customHeight="1">
      <c r="A496" s="57">
        <v>183</v>
      </c>
      <c r="B496" s="324"/>
      <c r="C496" s="195" t="e">
        <f>VLOOKUP(B496,Ind!$B$7:$L$560,5,0)</f>
        <v>#N/A</v>
      </c>
      <c r="D496" s="195" t="e">
        <f>VLOOKUP(B496,Ind!$B$7:$L$560,7,0)</f>
        <v>#N/A</v>
      </c>
      <c r="E496" s="195" t="e">
        <f>VLOOKUP(C496,Ind!$B$7:$L$308,6,0)</f>
        <v>#N/A</v>
      </c>
      <c r="F496" s="195"/>
      <c r="G496" s="195" t="e">
        <f>VLOOKUP(D496,Ind!$B$7:$L$308,6,0)</f>
        <v>#N/A</v>
      </c>
      <c r="H496" s="195" t="e">
        <f>VLOOKUP(E496,Ind!$B$7:$L$308,6,0)</f>
        <v>#N/A</v>
      </c>
      <c r="I496" s="195"/>
      <c r="J496" s="196" t="e">
        <f>VLOOKUP(B496,Ind!$B$7:$L$560,13,0)</f>
        <v>#N/A</v>
      </c>
      <c r="K496" s="196" t="e">
        <f>VLOOKUP(B496,Ind!$B$7:$L$560,14,0)</f>
        <v>#N/A</v>
      </c>
      <c r="L496" s="196" t="e">
        <f>VLOOKUP(B496,Ind!$B$7:$L$560,15,0)</f>
        <v>#N/A</v>
      </c>
    </row>
    <row r="497" spans="1:12" ht="12.75" customHeight="1">
      <c r="A497" s="57">
        <v>184</v>
      </c>
      <c r="B497" s="324"/>
      <c r="C497" s="195" t="e">
        <f>VLOOKUP(B497,Ind!$B$7:$L$560,5,0)</f>
        <v>#N/A</v>
      </c>
      <c r="D497" s="195" t="e">
        <f>VLOOKUP(B497,Ind!$B$7:$L$560,7,0)</f>
        <v>#N/A</v>
      </c>
      <c r="E497" s="195" t="e">
        <f>VLOOKUP(C497,Ind!$B$7:$L$308,6,0)</f>
        <v>#N/A</v>
      </c>
      <c r="F497" s="195"/>
      <c r="G497" s="195" t="e">
        <f>VLOOKUP(D497,Ind!$B$7:$L$308,6,0)</f>
        <v>#N/A</v>
      </c>
      <c r="H497" s="195" t="e">
        <f>VLOOKUP(E497,Ind!$B$7:$L$308,6,0)</f>
        <v>#N/A</v>
      </c>
      <c r="I497" s="195"/>
      <c r="J497" s="196" t="e">
        <f>VLOOKUP(B497,Ind!$B$7:$L$560,13,0)</f>
        <v>#N/A</v>
      </c>
      <c r="K497" s="196" t="e">
        <f>VLOOKUP(B497,Ind!$B$7:$L$560,14,0)</f>
        <v>#N/A</v>
      </c>
      <c r="L497" s="196" t="e">
        <f>VLOOKUP(B497,Ind!$B$7:$L$560,15,0)</f>
        <v>#N/A</v>
      </c>
    </row>
    <row r="498" spans="1:12" ht="12.75" customHeight="1">
      <c r="A498" s="57">
        <v>185</v>
      </c>
      <c r="B498" s="324"/>
      <c r="C498" s="195" t="e">
        <f>VLOOKUP(B498,Ind!$B$7:$L$560,5,0)</f>
        <v>#N/A</v>
      </c>
      <c r="D498" s="195" t="e">
        <f>VLOOKUP(B498,Ind!$B$7:$L$560,7,0)</f>
        <v>#N/A</v>
      </c>
      <c r="E498" s="195" t="e">
        <f>VLOOKUP(C498,Ind!$B$7:$L$308,6,0)</f>
        <v>#N/A</v>
      </c>
      <c r="F498" s="195"/>
      <c r="G498" s="195" t="e">
        <f>VLOOKUP(D498,Ind!$B$7:$L$308,6,0)</f>
        <v>#N/A</v>
      </c>
      <c r="H498" s="195" t="e">
        <f>VLOOKUP(E498,Ind!$B$7:$L$308,6,0)</f>
        <v>#N/A</v>
      </c>
      <c r="I498" s="195"/>
      <c r="J498" s="196" t="e">
        <f>VLOOKUP(B498,Ind!$B$7:$L$560,13,0)</f>
        <v>#N/A</v>
      </c>
      <c r="K498" s="196" t="e">
        <f>VLOOKUP(B498,Ind!$B$7:$L$560,14,0)</f>
        <v>#N/A</v>
      </c>
      <c r="L498" s="196" t="e">
        <f>VLOOKUP(B498,Ind!$B$7:$L$560,15,0)</f>
        <v>#N/A</v>
      </c>
    </row>
    <row r="499" spans="1:12" ht="12.75" customHeight="1">
      <c r="A499" s="57">
        <v>186</v>
      </c>
      <c r="B499" s="324"/>
      <c r="C499" s="195" t="e">
        <f>VLOOKUP(B499,Ind!$B$7:$L$560,5,0)</f>
        <v>#N/A</v>
      </c>
      <c r="D499" s="195" t="e">
        <f>VLOOKUP(B499,Ind!$B$7:$L$560,7,0)</f>
        <v>#N/A</v>
      </c>
      <c r="E499" s="195" t="e">
        <f>VLOOKUP(C499,Ind!$B$7:$L$308,6,0)</f>
        <v>#N/A</v>
      </c>
      <c r="F499" s="195"/>
      <c r="G499" s="195" t="e">
        <f>VLOOKUP(D499,Ind!$B$7:$L$308,6,0)</f>
        <v>#N/A</v>
      </c>
      <c r="H499" s="195" t="e">
        <f>VLOOKUP(E499,Ind!$B$7:$L$308,6,0)</f>
        <v>#N/A</v>
      </c>
      <c r="I499" s="195"/>
      <c r="J499" s="196" t="e">
        <f>VLOOKUP(B499,Ind!$B$7:$L$560,13,0)</f>
        <v>#N/A</v>
      </c>
      <c r="K499" s="196" t="e">
        <f>VLOOKUP(B499,Ind!$B$7:$L$560,14,0)</f>
        <v>#N/A</v>
      </c>
      <c r="L499" s="196" t="e">
        <f>VLOOKUP(B499,Ind!$B$7:$L$560,15,0)</f>
        <v>#N/A</v>
      </c>
    </row>
    <row r="500" spans="1:12" ht="12.75" customHeight="1">
      <c r="A500" s="57">
        <v>187</v>
      </c>
      <c r="B500" s="324"/>
      <c r="C500" s="195" t="e">
        <f>VLOOKUP(B500,Ind!$B$7:$L$560,5,0)</f>
        <v>#N/A</v>
      </c>
      <c r="D500" s="195" t="e">
        <f>VLOOKUP(B500,Ind!$B$7:$L$560,7,0)</f>
        <v>#N/A</v>
      </c>
      <c r="E500" s="195" t="e">
        <f>VLOOKUP(C500,Ind!$B$7:$L$308,6,0)</f>
        <v>#N/A</v>
      </c>
      <c r="F500" s="195"/>
      <c r="G500" s="195" t="e">
        <f>VLOOKUP(D500,Ind!$B$7:$L$308,6,0)</f>
        <v>#N/A</v>
      </c>
      <c r="H500" s="195" t="e">
        <f>VLOOKUP(E500,Ind!$B$7:$L$308,6,0)</f>
        <v>#N/A</v>
      </c>
      <c r="I500" s="195"/>
      <c r="J500" s="196" t="e">
        <f>VLOOKUP(B500,Ind!$B$7:$L$560,13,0)</f>
        <v>#N/A</v>
      </c>
      <c r="K500" s="196" t="e">
        <f>VLOOKUP(B500,Ind!$B$7:$L$560,14,0)</f>
        <v>#N/A</v>
      </c>
      <c r="L500" s="196" t="e">
        <f>VLOOKUP(B500,Ind!$B$7:$L$560,15,0)</f>
        <v>#N/A</v>
      </c>
    </row>
    <row r="501" spans="1:12" ht="12.75" customHeight="1">
      <c r="A501" s="57">
        <v>188</v>
      </c>
      <c r="B501" s="324"/>
      <c r="C501" s="195" t="e">
        <f>VLOOKUP(B501,Ind!$B$7:$L$560,5,0)</f>
        <v>#N/A</v>
      </c>
      <c r="D501" s="195" t="e">
        <f>VLOOKUP(B501,Ind!$B$7:$L$560,7,0)</f>
        <v>#N/A</v>
      </c>
      <c r="E501" s="195" t="e">
        <f>VLOOKUP(C501,Ind!$B$7:$L$308,6,0)</f>
        <v>#N/A</v>
      </c>
      <c r="F501" s="195"/>
      <c r="G501" s="195" t="e">
        <f>VLOOKUP(D501,Ind!$B$7:$L$308,6,0)</f>
        <v>#N/A</v>
      </c>
      <c r="H501" s="195" t="e">
        <f>VLOOKUP(E501,Ind!$B$7:$L$308,6,0)</f>
        <v>#N/A</v>
      </c>
      <c r="I501" s="195"/>
      <c r="J501" s="196" t="e">
        <f>VLOOKUP(B501,Ind!$B$7:$L$560,13,0)</f>
        <v>#N/A</v>
      </c>
      <c r="K501" s="196" t="e">
        <f>VLOOKUP(B501,Ind!$B$7:$L$560,14,0)</f>
        <v>#N/A</v>
      </c>
      <c r="L501" s="196" t="e">
        <f>VLOOKUP(B501,Ind!$B$7:$L$560,15,0)</f>
        <v>#N/A</v>
      </c>
    </row>
    <row r="502" spans="1:12" ht="12.75" customHeight="1">
      <c r="A502" s="57">
        <v>189</v>
      </c>
      <c r="B502" s="324"/>
      <c r="C502" s="195" t="e">
        <f>VLOOKUP(B502,Ind!$B$7:$L$560,5,0)</f>
        <v>#N/A</v>
      </c>
      <c r="D502" s="195" t="e">
        <f>VLOOKUP(B502,Ind!$B$7:$L$560,7,0)</f>
        <v>#N/A</v>
      </c>
      <c r="E502" s="195" t="e">
        <f>VLOOKUP(C502,Ind!$B$7:$L$308,6,0)</f>
        <v>#N/A</v>
      </c>
      <c r="F502" s="195"/>
      <c r="G502" s="195" t="e">
        <f>VLOOKUP(D502,Ind!$B$7:$L$308,6,0)</f>
        <v>#N/A</v>
      </c>
      <c r="H502" s="195" t="e">
        <f>VLOOKUP(E502,Ind!$B$7:$L$308,6,0)</f>
        <v>#N/A</v>
      </c>
      <c r="I502" s="195"/>
      <c r="J502" s="196" t="e">
        <f>VLOOKUP(B502,Ind!$B$7:$L$560,13,0)</f>
        <v>#N/A</v>
      </c>
      <c r="K502" s="196" t="e">
        <f>VLOOKUP(B502,Ind!$B$7:$L$560,14,0)</f>
        <v>#N/A</v>
      </c>
      <c r="L502" s="196" t="e">
        <f>VLOOKUP(B502,Ind!$B$7:$L$560,15,0)</f>
        <v>#N/A</v>
      </c>
    </row>
    <row r="503" spans="1:12" ht="12.75" customHeight="1">
      <c r="A503" s="57">
        <v>190</v>
      </c>
      <c r="B503" s="324"/>
      <c r="C503" s="195" t="e">
        <f>VLOOKUP(B503,Ind!$B$7:$L$560,5,0)</f>
        <v>#N/A</v>
      </c>
      <c r="D503" s="195" t="e">
        <f>VLOOKUP(B503,Ind!$B$7:$L$560,7,0)</f>
        <v>#N/A</v>
      </c>
      <c r="E503" s="195" t="e">
        <f>VLOOKUP(C503,Ind!$B$7:$L$308,6,0)</f>
        <v>#N/A</v>
      </c>
      <c r="F503" s="195"/>
      <c r="G503" s="195" t="e">
        <f>VLOOKUP(D503,Ind!$B$7:$L$308,6,0)</f>
        <v>#N/A</v>
      </c>
      <c r="H503" s="195" t="e">
        <f>VLOOKUP(E503,Ind!$B$7:$L$308,6,0)</f>
        <v>#N/A</v>
      </c>
      <c r="I503" s="195"/>
      <c r="J503" s="196" t="e">
        <f>VLOOKUP(B503,Ind!$B$7:$L$560,13,0)</f>
        <v>#N/A</v>
      </c>
      <c r="K503" s="196" t="e">
        <f>VLOOKUP(B503,Ind!$B$7:$L$560,14,0)</f>
        <v>#N/A</v>
      </c>
      <c r="L503" s="196" t="e">
        <f>VLOOKUP(B503,Ind!$B$7:$L$560,15,0)</f>
        <v>#N/A</v>
      </c>
    </row>
    <row r="504" spans="1:12" ht="12.75" customHeight="1">
      <c r="A504" s="57">
        <v>191</v>
      </c>
      <c r="B504" s="324"/>
      <c r="C504" s="195" t="e">
        <f>VLOOKUP(B504,Ind!$B$7:$L$560,5,0)</f>
        <v>#N/A</v>
      </c>
      <c r="D504" s="195" t="e">
        <f>VLOOKUP(B504,Ind!$B$7:$L$560,7,0)</f>
        <v>#N/A</v>
      </c>
      <c r="E504" s="195" t="e">
        <f>VLOOKUP(C504,Ind!$B$7:$L$308,6,0)</f>
        <v>#N/A</v>
      </c>
      <c r="F504" s="195"/>
      <c r="G504" s="195" t="e">
        <f>VLOOKUP(D504,Ind!$B$7:$L$308,6,0)</f>
        <v>#N/A</v>
      </c>
      <c r="H504" s="195" t="e">
        <f>VLOOKUP(E504,Ind!$B$7:$L$308,6,0)</f>
        <v>#N/A</v>
      </c>
      <c r="I504" s="195"/>
      <c r="J504" s="196" t="e">
        <f>VLOOKUP(B504,Ind!$B$7:$L$560,13,0)</f>
        <v>#N/A</v>
      </c>
      <c r="K504" s="196" t="e">
        <f>VLOOKUP(B504,Ind!$B$7:$L$560,14,0)</f>
        <v>#N/A</v>
      </c>
      <c r="L504" s="196" t="e">
        <f>VLOOKUP(B504,Ind!$B$7:$L$560,15,0)</f>
        <v>#N/A</v>
      </c>
    </row>
    <row r="505" spans="1:12" ht="12.75" customHeight="1">
      <c r="A505" s="57">
        <v>192</v>
      </c>
      <c r="B505" s="324"/>
      <c r="C505" s="195" t="e">
        <f>VLOOKUP(B505,Ind!$B$7:$L$560,5,0)</f>
        <v>#N/A</v>
      </c>
      <c r="D505" s="195" t="e">
        <f>VLOOKUP(B505,Ind!$B$7:$L$560,7,0)</f>
        <v>#N/A</v>
      </c>
      <c r="E505" s="195" t="e">
        <f>VLOOKUP(C505,Ind!$B$7:$L$308,6,0)</f>
        <v>#N/A</v>
      </c>
      <c r="F505" s="195"/>
      <c r="G505" s="195" t="e">
        <f>VLOOKUP(D505,Ind!$B$7:$L$308,6,0)</f>
        <v>#N/A</v>
      </c>
      <c r="H505" s="195" t="e">
        <f>VLOOKUP(E505,Ind!$B$7:$L$308,6,0)</f>
        <v>#N/A</v>
      </c>
      <c r="I505" s="195"/>
      <c r="J505" s="196" t="e">
        <f>VLOOKUP(B505,Ind!$B$7:$L$560,13,0)</f>
        <v>#N/A</v>
      </c>
      <c r="K505" s="196" t="e">
        <f>VLOOKUP(B505,Ind!$B$7:$L$560,14,0)</f>
        <v>#N/A</v>
      </c>
      <c r="L505" s="196" t="e">
        <f>VLOOKUP(B505,Ind!$B$7:$L$560,15,0)</f>
        <v>#N/A</v>
      </c>
    </row>
    <row r="506" spans="1:12" ht="12.75" customHeight="1">
      <c r="A506" s="57">
        <v>193</v>
      </c>
      <c r="B506" s="324"/>
      <c r="C506" s="195" t="e">
        <f>VLOOKUP(B506,Ind!$B$7:$L$560,5,0)</f>
        <v>#N/A</v>
      </c>
      <c r="D506" s="195" t="e">
        <f>VLOOKUP(B506,Ind!$B$7:$L$560,7,0)</f>
        <v>#N/A</v>
      </c>
      <c r="E506" s="195" t="e">
        <f>VLOOKUP(C506,Ind!$B$7:$L$308,6,0)</f>
        <v>#N/A</v>
      </c>
      <c r="F506" s="195"/>
      <c r="G506" s="195" t="e">
        <f>VLOOKUP(D506,Ind!$B$7:$L$308,6,0)</f>
        <v>#N/A</v>
      </c>
      <c r="H506" s="195" t="e">
        <f>VLOOKUP(E506,Ind!$B$7:$L$308,6,0)</f>
        <v>#N/A</v>
      </c>
      <c r="I506" s="195"/>
      <c r="J506" s="196" t="e">
        <f>VLOOKUP(B506,Ind!$B$7:$L$560,13,0)</f>
        <v>#N/A</v>
      </c>
      <c r="K506" s="196" t="e">
        <f>VLOOKUP(B506,Ind!$B$7:$L$560,14,0)</f>
        <v>#N/A</v>
      </c>
      <c r="L506" s="196" t="e">
        <f>VLOOKUP(B506,Ind!$B$7:$L$560,15,0)</f>
        <v>#N/A</v>
      </c>
    </row>
    <row r="507" spans="1:12" ht="12.75" customHeight="1">
      <c r="A507" s="57">
        <v>194</v>
      </c>
      <c r="B507" s="324"/>
      <c r="C507" s="195" t="e">
        <f>VLOOKUP(B507,Ind!$B$7:$L$560,5,0)</f>
        <v>#N/A</v>
      </c>
      <c r="D507" s="195" t="e">
        <f>VLOOKUP(B507,Ind!$B$7:$L$560,7,0)</f>
        <v>#N/A</v>
      </c>
      <c r="E507" s="195" t="e">
        <f>VLOOKUP(C507,Ind!$B$7:$L$308,6,0)</f>
        <v>#N/A</v>
      </c>
      <c r="F507" s="195"/>
      <c r="G507" s="195" t="e">
        <f>VLOOKUP(D507,Ind!$B$7:$L$308,6,0)</f>
        <v>#N/A</v>
      </c>
      <c r="H507" s="195" t="e">
        <f>VLOOKUP(E507,Ind!$B$7:$L$308,6,0)</f>
        <v>#N/A</v>
      </c>
      <c r="I507" s="195"/>
      <c r="J507" s="196" t="e">
        <f>VLOOKUP(B507,Ind!$B$7:$L$560,13,0)</f>
        <v>#N/A</v>
      </c>
      <c r="K507" s="196" t="e">
        <f>VLOOKUP(B507,Ind!$B$7:$L$560,14,0)</f>
        <v>#N/A</v>
      </c>
      <c r="L507" s="196" t="e">
        <f>VLOOKUP(B507,Ind!$B$7:$L$560,15,0)</f>
        <v>#N/A</v>
      </c>
    </row>
    <row r="508" spans="1:12" ht="12.75" customHeight="1">
      <c r="A508" s="57">
        <v>195</v>
      </c>
      <c r="B508" s="324"/>
      <c r="C508" s="195" t="e">
        <f>VLOOKUP(B508,Ind!$B$7:$L$560,5,0)</f>
        <v>#N/A</v>
      </c>
      <c r="D508" s="195" t="e">
        <f>VLOOKUP(B508,Ind!$B$7:$L$560,7,0)</f>
        <v>#N/A</v>
      </c>
      <c r="E508" s="195" t="e">
        <f>VLOOKUP(C508,Ind!$B$7:$L$308,6,0)</f>
        <v>#N/A</v>
      </c>
      <c r="F508" s="195"/>
      <c r="G508" s="195" t="e">
        <f>VLOOKUP(D508,Ind!$B$7:$L$308,6,0)</f>
        <v>#N/A</v>
      </c>
      <c r="H508" s="195" t="e">
        <f>VLOOKUP(E508,Ind!$B$7:$L$308,6,0)</f>
        <v>#N/A</v>
      </c>
      <c r="I508" s="195"/>
      <c r="J508" s="196" t="e">
        <f>VLOOKUP(B508,Ind!$B$7:$L$560,13,0)</f>
        <v>#N/A</v>
      </c>
      <c r="K508" s="196" t="e">
        <f>VLOOKUP(B508,Ind!$B$7:$L$560,14,0)</f>
        <v>#N/A</v>
      </c>
      <c r="L508" s="196" t="e">
        <f>VLOOKUP(B508,Ind!$B$7:$L$560,15,0)</f>
        <v>#N/A</v>
      </c>
    </row>
    <row r="509" spans="1:12" ht="12.75" customHeight="1">
      <c r="A509" s="57">
        <v>196</v>
      </c>
      <c r="B509" s="324"/>
      <c r="C509" s="195" t="e">
        <f>VLOOKUP(B509,Ind!$B$7:$L$560,5,0)</f>
        <v>#N/A</v>
      </c>
      <c r="D509" s="195" t="e">
        <f>VLOOKUP(B509,Ind!$B$7:$L$560,7,0)</f>
        <v>#N/A</v>
      </c>
      <c r="E509" s="195" t="e">
        <f>VLOOKUP(C509,Ind!$B$7:$L$308,6,0)</f>
        <v>#N/A</v>
      </c>
      <c r="F509" s="195"/>
      <c r="G509" s="195" t="e">
        <f>VLOOKUP(D509,Ind!$B$7:$L$308,6,0)</f>
        <v>#N/A</v>
      </c>
      <c r="H509" s="195" t="e">
        <f>VLOOKUP(E509,Ind!$B$7:$L$308,6,0)</f>
        <v>#N/A</v>
      </c>
      <c r="I509" s="195"/>
      <c r="J509" s="196" t="e">
        <f>VLOOKUP(B509,Ind!$B$7:$L$560,13,0)</f>
        <v>#N/A</v>
      </c>
      <c r="K509" s="196" t="e">
        <f>VLOOKUP(B509,Ind!$B$7:$L$560,14,0)</f>
        <v>#N/A</v>
      </c>
      <c r="L509" s="196" t="e">
        <f>VLOOKUP(B509,Ind!$B$7:$L$560,15,0)</f>
        <v>#N/A</v>
      </c>
    </row>
    <row r="510" spans="1:12" ht="12.75" customHeight="1">
      <c r="A510" s="57">
        <v>197</v>
      </c>
      <c r="B510" s="324"/>
      <c r="C510" s="195" t="e">
        <f>VLOOKUP(B510,Ind!$B$7:$L$560,5,0)</f>
        <v>#N/A</v>
      </c>
      <c r="D510" s="195" t="e">
        <f>VLOOKUP(B510,Ind!$B$7:$L$560,7,0)</f>
        <v>#N/A</v>
      </c>
      <c r="E510" s="195" t="e">
        <f>VLOOKUP(C510,Ind!$B$7:$L$308,6,0)</f>
        <v>#N/A</v>
      </c>
      <c r="F510" s="195"/>
      <c r="G510" s="195" t="e">
        <f>VLOOKUP(D510,Ind!$B$7:$L$308,6,0)</f>
        <v>#N/A</v>
      </c>
      <c r="H510" s="195" t="e">
        <f>VLOOKUP(E510,Ind!$B$7:$L$308,6,0)</f>
        <v>#N/A</v>
      </c>
      <c r="I510" s="195"/>
      <c r="J510" s="196" t="e">
        <f>VLOOKUP(B510,Ind!$B$7:$L$560,13,0)</f>
        <v>#N/A</v>
      </c>
      <c r="K510" s="196" t="e">
        <f>VLOOKUP(B510,Ind!$B$7:$L$560,14,0)</f>
        <v>#N/A</v>
      </c>
      <c r="L510" s="196" t="e">
        <f>VLOOKUP(B510,Ind!$B$7:$L$560,15,0)</f>
        <v>#N/A</v>
      </c>
    </row>
    <row r="511" spans="1:12" ht="12.75" customHeight="1">
      <c r="A511" s="57">
        <v>198</v>
      </c>
      <c r="B511" s="324"/>
      <c r="C511" s="195" t="e">
        <f>VLOOKUP(B511,Ind!$B$7:$L$560,5,0)</f>
        <v>#N/A</v>
      </c>
      <c r="D511" s="195" t="e">
        <f>VLOOKUP(B511,Ind!$B$7:$L$560,7,0)</f>
        <v>#N/A</v>
      </c>
      <c r="E511" s="195" t="e">
        <f>VLOOKUP(C511,Ind!$B$7:$L$308,6,0)</f>
        <v>#N/A</v>
      </c>
      <c r="F511" s="195"/>
      <c r="G511" s="195" t="e">
        <f>VLOOKUP(D511,Ind!$B$7:$L$308,6,0)</f>
        <v>#N/A</v>
      </c>
      <c r="H511" s="195" t="e">
        <f>VLOOKUP(E511,Ind!$B$7:$L$308,6,0)</f>
        <v>#N/A</v>
      </c>
      <c r="I511" s="195"/>
      <c r="J511" s="196" t="e">
        <f>VLOOKUP(B511,Ind!$B$7:$L$560,13,0)</f>
        <v>#N/A</v>
      </c>
      <c r="K511" s="196" t="e">
        <f>VLOOKUP(B511,Ind!$B$7:$L$560,14,0)</f>
        <v>#N/A</v>
      </c>
      <c r="L511" s="196" t="e">
        <f>VLOOKUP(B511,Ind!$B$7:$L$560,15,0)</f>
        <v>#N/A</v>
      </c>
    </row>
    <row r="512" spans="1:12" ht="12.75" customHeight="1">
      <c r="A512" s="57">
        <v>199</v>
      </c>
      <c r="B512" s="324"/>
      <c r="C512" s="195" t="e">
        <f>VLOOKUP(B512,Ind!$B$7:$L$560,5,0)</f>
        <v>#N/A</v>
      </c>
      <c r="D512" s="195" t="e">
        <f>VLOOKUP(B512,Ind!$B$7:$L$560,7,0)</f>
        <v>#N/A</v>
      </c>
      <c r="E512" s="195" t="e">
        <f>VLOOKUP(C512,Ind!$B$7:$L$308,6,0)</f>
        <v>#N/A</v>
      </c>
      <c r="F512" s="195"/>
      <c r="G512" s="195" t="e">
        <f>VLOOKUP(D512,Ind!$B$7:$L$308,6,0)</f>
        <v>#N/A</v>
      </c>
      <c r="H512" s="195" t="e">
        <f>VLOOKUP(E512,Ind!$B$7:$L$308,6,0)</f>
        <v>#N/A</v>
      </c>
      <c r="I512" s="195"/>
      <c r="J512" s="196" t="e">
        <f>VLOOKUP(B512,Ind!$B$7:$L$560,13,0)</f>
        <v>#N/A</v>
      </c>
      <c r="K512" s="196" t="e">
        <f>VLOOKUP(B512,Ind!$B$7:$L$560,14,0)</f>
        <v>#N/A</v>
      </c>
      <c r="L512" s="196" t="e">
        <f>VLOOKUP(B512,Ind!$B$7:$L$560,15,0)</f>
        <v>#N/A</v>
      </c>
    </row>
    <row r="513" spans="1:12" ht="12.75" customHeight="1">
      <c r="A513" s="57">
        <v>200</v>
      </c>
      <c r="B513" s="324"/>
      <c r="C513" s="195" t="e">
        <f>VLOOKUP(B513,Ind!$B$7:$L$560,5,0)</f>
        <v>#N/A</v>
      </c>
      <c r="D513" s="195" t="e">
        <f>VLOOKUP(B513,Ind!$B$7:$L$560,7,0)</f>
        <v>#N/A</v>
      </c>
      <c r="E513" s="195" t="e">
        <f>VLOOKUP(C513,Ind!$B$7:$L$308,6,0)</f>
        <v>#N/A</v>
      </c>
      <c r="F513" s="195"/>
      <c r="G513" s="195" t="e">
        <f>VLOOKUP(D513,Ind!$B$7:$L$308,6,0)</f>
        <v>#N/A</v>
      </c>
      <c r="H513" s="195" t="e">
        <f>VLOOKUP(E513,Ind!$B$7:$L$308,6,0)</f>
        <v>#N/A</v>
      </c>
      <c r="I513" s="195"/>
      <c r="J513" s="196" t="e">
        <f>VLOOKUP(B513,Ind!$B$7:$L$560,13,0)</f>
        <v>#N/A</v>
      </c>
      <c r="K513" s="196" t="e">
        <f>VLOOKUP(B513,Ind!$B$7:$L$560,14,0)</f>
        <v>#N/A</v>
      </c>
      <c r="L513" s="196" t="e">
        <f>VLOOKUP(B513,Ind!$B$7:$L$560,15,0)</f>
        <v>#N/A</v>
      </c>
    </row>
    <row r="514" spans="1:12" ht="12.75" customHeight="1">
      <c r="A514" s="7">
        <v>201</v>
      </c>
      <c r="B514" s="324"/>
      <c r="C514" s="195" t="e">
        <f>VLOOKUP(B514,Ind!$B$7:$L$560,5,0)</f>
        <v>#N/A</v>
      </c>
      <c r="D514" s="195" t="e">
        <f>VLOOKUP(B514,Ind!$B$7:$L$560,7,0)</f>
        <v>#N/A</v>
      </c>
      <c r="E514" s="195" t="e">
        <f>VLOOKUP(C514,Ind!$B$7:$L$308,6,0)</f>
        <v>#N/A</v>
      </c>
      <c r="F514" s="195"/>
      <c r="G514" s="195" t="e">
        <f>VLOOKUP(D514,Ind!$B$7:$L$308,6,0)</f>
        <v>#N/A</v>
      </c>
      <c r="H514" s="195" t="e">
        <f>VLOOKUP(E514,Ind!$B$7:$L$308,6,0)</f>
        <v>#N/A</v>
      </c>
      <c r="I514" s="195"/>
      <c r="J514" s="196" t="e">
        <f>VLOOKUP(B514,Ind!$B$7:$L$560,13,0)</f>
        <v>#N/A</v>
      </c>
      <c r="K514" s="196" t="e">
        <f>VLOOKUP(B514,Ind!$B$7:$L$560,14,0)</f>
        <v>#N/A</v>
      </c>
      <c r="L514" s="196" t="e">
        <f>VLOOKUP(B514,Ind!$B$7:$L$560,15,0)</f>
        <v>#N/A</v>
      </c>
    </row>
    <row r="515" spans="1:12" ht="12.75" customHeight="1">
      <c r="A515" s="6">
        <v>202</v>
      </c>
      <c r="B515" s="324"/>
      <c r="C515" s="195" t="e">
        <f>VLOOKUP(B515,Ind!$B$7:$L$560,5,0)</f>
        <v>#N/A</v>
      </c>
      <c r="D515" s="195" t="e">
        <f>VLOOKUP(B515,Ind!$B$7:$L$560,7,0)</f>
        <v>#N/A</v>
      </c>
      <c r="E515" s="195" t="e">
        <f>VLOOKUP(C515,Ind!$B$7:$L$308,6,0)</f>
        <v>#N/A</v>
      </c>
      <c r="F515" s="195"/>
      <c r="G515" s="195" t="e">
        <f>VLOOKUP(D515,Ind!$B$7:$L$308,6,0)</f>
        <v>#N/A</v>
      </c>
      <c r="H515" s="195" t="e">
        <f>VLOOKUP(E515,Ind!$B$7:$L$308,6,0)</f>
        <v>#N/A</v>
      </c>
      <c r="I515" s="195"/>
      <c r="J515" s="196" t="e">
        <f>VLOOKUP(B515,Ind!$B$7:$L$560,13,0)</f>
        <v>#N/A</v>
      </c>
      <c r="K515" s="196" t="e">
        <f>VLOOKUP(B515,Ind!$B$7:$L$560,14,0)</f>
        <v>#N/A</v>
      </c>
      <c r="L515" s="196" t="e">
        <f>VLOOKUP(B515,Ind!$B$7:$L$560,15,0)</f>
        <v>#N/A</v>
      </c>
    </row>
    <row r="516" spans="1:12" ht="12.75" customHeight="1">
      <c r="A516" s="7">
        <v>203</v>
      </c>
      <c r="B516" s="324"/>
      <c r="C516" s="195" t="e">
        <f>VLOOKUP(B516,Ind!$B$7:$L$560,5,0)</f>
        <v>#N/A</v>
      </c>
      <c r="D516" s="195" t="e">
        <f>VLOOKUP(B516,Ind!$B$7:$L$560,7,0)</f>
        <v>#N/A</v>
      </c>
      <c r="E516" s="195" t="e">
        <f>VLOOKUP(C516,Ind!$B$7:$L$308,6,0)</f>
        <v>#N/A</v>
      </c>
      <c r="F516" s="195"/>
      <c r="G516" s="195" t="e">
        <f>VLOOKUP(D516,Ind!$B$7:$L$308,6,0)</f>
        <v>#N/A</v>
      </c>
      <c r="H516" s="195" t="e">
        <f>VLOOKUP(E516,Ind!$B$7:$L$308,6,0)</f>
        <v>#N/A</v>
      </c>
      <c r="I516" s="195"/>
      <c r="J516" s="196" t="e">
        <f>VLOOKUP(B516,Ind!$B$7:$L$560,13,0)</f>
        <v>#N/A</v>
      </c>
      <c r="K516" s="196" t="e">
        <f>VLOOKUP(B516,Ind!$B$7:$L$560,14,0)</f>
        <v>#N/A</v>
      </c>
      <c r="L516" s="196" t="e">
        <f>VLOOKUP(B516,Ind!$B$7:$L$560,15,0)</f>
        <v>#N/A</v>
      </c>
    </row>
    <row r="517" spans="1:12" ht="12.75" customHeight="1">
      <c r="A517" s="7">
        <v>204</v>
      </c>
      <c r="B517" s="324"/>
      <c r="C517" s="195" t="e">
        <f>VLOOKUP(B517,Ind!$B$7:$L$560,5,0)</f>
        <v>#N/A</v>
      </c>
      <c r="D517" s="195" t="e">
        <f>VLOOKUP(B517,Ind!$B$7:$L$560,7,0)</f>
        <v>#N/A</v>
      </c>
      <c r="E517" s="195" t="e">
        <f>VLOOKUP(C517,Ind!$B$7:$L$308,6,0)</f>
        <v>#N/A</v>
      </c>
      <c r="F517" s="195"/>
      <c r="G517" s="195" t="e">
        <f>VLOOKUP(D517,Ind!$B$7:$L$308,6,0)</f>
        <v>#N/A</v>
      </c>
      <c r="H517" s="195" t="e">
        <f>VLOOKUP(E517,Ind!$B$7:$L$308,6,0)</f>
        <v>#N/A</v>
      </c>
      <c r="I517" s="195"/>
      <c r="J517" s="196" t="e">
        <f>VLOOKUP(B517,Ind!$B$7:$L$560,13,0)</f>
        <v>#N/A</v>
      </c>
      <c r="K517" s="196" t="e">
        <f>VLOOKUP(B517,Ind!$B$7:$L$560,14,0)</f>
        <v>#N/A</v>
      </c>
      <c r="L517" s="196" t="e">
        <f>VLOOKUP(B517,Ind!$B$7:$L$560,15,0)</f>
        <v>#N/A</v>
      </c>
    </row>
    <row r="518" spans="1:12" ht="12.75" customHeight="1">
      <c r="A518" s="6">
        <v>205</v>
      </c>
      <c r="B518" s="324"/>
      <c r="C518" s="195" t="e">
        <f>VLOOKUP(B518,Ind!$B$7:$L$560,5,0)</f>
        <v>#N/A</v>
      </c>
      <c r="D518" s="195" t="e">
        <f>VLOOKUP(B518,Ind!$B$7:$L$560,7,0)</f>
        <v>#N/A</v>
      </c>
      <c r="E518" s="195" t="e">
        <f>VLOOKUP(C518,Ind!$B$7:$L$308,6,0)</f>
        <v>#N/A</v>
      </c>
      <c r="F518" s="195"/>
      <c r="G518" s="195" t="e">
        <f>VLOOKUP(D518,Ind!$B$7:$L$308,6,0)</f>
        <v>#N/A</v>
      </c>
      <c r="H518" s="195" t="e">
        <f>VLOOKUP(E518,Ind!$B$7:$L$308,6,0)</f>
        <v>#N/A</v>
      </c>
      <c r="I518" s="195"/>
      <c r="J518" s="196" t="e">
        <f>VLOOKUP(B518,Ind!$B$7:$L$560,13,0)</f>
        <v>#N/A</v>
      </c>
      <c r="K518" s="196" t="e">
        <f>VLOOKUP(B518,Ind!$B$7:$L$560,14,0)</f>
        <v>#N/A</v>
      </c>
      <c r="L518" s="196" t="e">
        <f>VLOOKUP(B518,Ind!$B$7:$L$560,15,0)</f>
        <v>#N/A</v>
      </c>
    </row>
    <row r="519" spans="1:12" ht="12.75" customHeight="1">
      <c r="A519" s="7">
        <v>206</v>
      </c>
      <c r="B519" s="324"/>
      <c r="C519" s="195" t="e">
        <f>VLOOKUP(B519,Ind!$B$7:$L$560,5,0)</f>
        <v>#N/A</v>
      </c>
      <c r="D519" s="195" t="e">
        <f>VLOOKUP(B519,Ind!$B$7:$L$560,7,0)</f>
        <v>#N/A</v>
      </c>
      <c r="E519" s="195" t="e">
        <f>VLOOKUP(C519,Ind!$B$7:$L$308,6,0)</f>
        <v>#N/A</v>
      </c>
      <c r="F519" s="195"/>
      <c r="G519" s="195" t="e">
        <f>VLOOKUP(D519,Ind!$B$7:$L$308,6,0)</f>
        <v>#N/A</v>
      </c>
      <c r="H519" s="195" t="e">
        <f>VLOOKUP(E519,Ind!$B$7:$L$308,6,0)</f>
        <v>#N/A</v>
      </c>
      <c r="I519" s="195"/>
      <c r="J519" s="196" t="e">
        <f>VLOOKUP(B519,Ind!$B$7:$L$560,13,0)</f>
        <v>#N/A</v>
      </c>
      <c r="K519" s="196" t="e">
        <f>VLOOKUP(B519,Ind!$B$7:$L$560,14,0)</f>
        <v>#N/A</v>
      </c>
      <c r="L519" s="196" t="e">
        <f>VLOOKUP(B519,Ind!$B$7:$L$560,15,0)</f>
        <v>#N/A</v>
      </c>
    </row>
    <row r="520" spans="1:12" ht="12.75" customHeight="1">
      <c r="A520" s="7">
        <v>207</v>
      </c>
      <c r="B520" s="324"/>
      <c r="C520" s="195" t="e">
        <f>VLOOKUP(B520,Ind!$B$7:$L$560,5,0)</f>
        <v>#N/A</v>
      </c>
      <c r="D520" s="195" t="e">
        <f>VLOOKUP(B520,Ind!$B$7:$L$560,7,0)</f>
        <v>#N/A</v>
      </c>
      <c r="E520" s="195" t="e">
        <f>VLOOKUP(C520,Ind!$B$7:$L$308,6,0)</f>
        <v>#N/A</v>
      </c>
      <c r="F520" s="195"/>
      <c r="G520" s="195" t="e">
        <f>VLOOKUP(D520,Ind!$B$7:$L$308,6,0)</f>
        <v>#N/A</v>
      </c>
      <c r="H520" s="195" t="e">
        <f>VLOOKUP(E520,Ind!$B$7:$L$308,6,0)</f>
        <v>#N/A</v>
      </c>
      <c r="I520" s="195"/>
      <c r="J520" s="196" t="e">
        <f>VLOOKUP(B520,Ind!$B$7:$L$560,13,0)</f>
        <v>#N/A</v>
      </c>
      <c r="K520" s="196" t="e">
        <f>VLOOKUP(B520,Ind!$B$7:$L$560,14,0)</f>
        <v>#N/A</v>
      </c>
      <c r="L520" s="196" t="e">
        <f>VLOOKUP(B520,Ind!$B$7:$L$560,15,0)</f>
        <v>#N/A</v>
      </c>
    </row>
    <row r="521" spans="1:12" ht="12.75" customHeight="1">
      <c r="A521" s="6">
        <v>208</v>
      </c>
      <c r="B521" s="324"/>
      <c r="C521" s="195" t="e">
        <f>VLOOKUP(B521,Ind!$B$7:$L$560,5,0)</f>
        <v>#N/A</v>
      </c>
      <c r="D521" s="195" t="e">
        <f>VLOOKUP(B521,Ind!$B$7:$L$560,7,0)</f>
        <v>#N/A</v>
      </c>
      <c r="E521" s="195" t="e">
        <f>VLOOKUP(C521,Ind!$B$7:$L$308,6,0)</f>
        <v>#N/A</v>
      </c>
      <c r="F521" s="195"/>
      <c r="G521" s="195" t="e">
        <f>VLOOKUP(D521,Ind!$B$7:$L$308,6,0)</f>
        <v>#N/A</v>
      </c>
      <c r="H521" s="195" t="e">
        <f>VLOOKUP(E521,Ind!$B$7:$L$308,6,0)</f>
        <v>#N/A</v>
      </c>
      <c r="I521" s="195"/>
      <c r="J521" s="196" t="e">
        <f>VLOOKUP(B521,Ind!$B$7:$L$560,13,0)</f>
        <v>#N/A</v>
      </c>
      <c r="K521" s="196" t="e">
        <f>VLOOKUP(B521,Ind!$B$7:$L$560,14,0)</f>
        <v>#N/A</v>
      </c>
      <c r="L521" s="196" t="e">
        <f>VLOOKUP(B521,Ind!$B$7:$L$560,15,0)</f>
        <v>#N/A</v>
      </c>
    </row>
    <row r="522" spans="1:12" ht="12.75" customHeight="1">
      <c r="A522" s="7">
        <v>209</v>
      </c>
      <c r="B522" s="324"/>
      <c r="C522" s="195" t="e">
        <f>VLOOKUP(B522,Ind!$B$7:$L$560,5,0)</f>
        <v>#N/A</v>
      </c>
      <c r="D522" s="195" t="e">
        <f>VLOOKUP(B522,Ind!$B$7:$L$560,7,0)</f>
        <v>#N/A</v>
      </c>
      <c r="E522" s="195" t="e">
        <f>VLOOKUP(C522,Ind!$B$7:$L$308,6,0)</f>
        <v>#N/A</v>
      </c>
      <c r="F522" s="195"/>
      <c r="G522" s="195" t="e">
        <f>VLOOKUP(D522,Ind!$B$7:$L$308,6,0)</f>
        <v>#N/A</v>
      </c>
      <c r="H522" s="195" t="e">
        <f>VLOOKUP(E522,Ind!$B$7:$L$308,6,0)</f>
        <v>#N/A</v>
      </c>
      <c r="I522" s="195"/>
      <c r="J522" s="196" t="e">
        <f>VLOOKUP(B522,Ind!$B$7:$L$560,13,0)</f>
        <v>#N/A</v>
      </c>
      <c r="K522" s="196" t="e">
        <f>VLOOKUP(B522,Ind!$B$7:$L$560,14,0)</f>
        <v>#N/A</v>
      </c>
      <c r="L522" s="196" t="e">
        <f>VLOOKUP(B522,Ind!$B$7:$L$560,15,0)</f>
        <v>#N/A</v>
      </c>
    </row>
    <row r="523" spans="1:12" ht="12.75" customHeight="1">
      <c r="A523" s="7">
        <v>210</v>
      </c>
      <c r="B523" s="324"/>
      <c r="C523" s="195" t="e">
        <f>VLOOKUP(B523,Ind!$B$7:$L$560,5,0)</f>
        <v>#N/A</v>
      </c>
      <c r="D523" s="195" t="e">
        <f>VLOOKUP(B523,Ind!$B$7:$L$560,7,0)</f>
        <v>#N/A</v>
      </c>
      <c r="E523" s="195" t="e">
        <f>VLOOKUP(C523,Ind!$B$7:$L$308,6,0)</f>
        <v>#N/A</v>
      </c>
      <c r="F523" s="195"/>
      <c r="G523" s="195" t="e">
        <f>VLOOKUP(D523,Ind!$B$7:$L$308,6,0)</f>
        <v>#N/A</v>
      </c>
      <c r="H523" s="195" t="e">
        <f>VLOOKUP(E523,Ind!$B$7:$L$308,6,0)</f>
        <v>#N/A</v>
      </c>
      <c r="I523" s="195"/>
      <c r="J523" s="196" t="e">
        <f>VLOOKUP(B523,Ind!$B$7:$L$560,13,0)</f>
        <v>#N/A</v>
      </c>
      <c r="K523" s="196" t="e">
        <f>VLOOKUP(B523,Ind!$B$7:$L$560,14,0)</f>
        <v>#N/A</v>
      </c>
      <c r="L523" s="196" t="e">
        <f>VLOOKUP(B523,Ind!$B$7:$L$560,15,0)</f>
        <v>#N/A</v>
      </c>
    </row>
    <row r="524" spans="1:12" ht="12.75" customHeight="1">
      <c r="A524" s="6">
        <v>211</v>
      </c>
      <c r="B524" s="324"/>
      <c r="C524" s="195" t="e">
        <f>VLOOKUP(B524,Ind!$B$7:$L$560,5,0)</f>
        <v>#N/A</v>
      </c>
      <c r="D524" s="195" t="e">
        <f>VLOOKUP(B524,Ind!$B$7:$L$560,7,0)</f>
        <v>#N/A</v>
      </c>
      <c r="E524" s="195" t="e">
        <f>VLOOKUP(C524,Ind!$B$7:$L$308,6,0)</f>
        <v>#N/A</v>
      </c>
      <c r="F524" s="195"/>
      <c r="G524" s="195" t="e">
        <f>VLOOKUP(D524,Ind!$B$7:$L$308,6,0)</f>
        <v>#N/A</v>
      </c>
      <c r="H524" s="195" t="e">
        <f>VLOOKUP(E524,Ind!$B$7:$L$308,6,0)</f>
        <v>#N/A</v>
      </c>
      <c r="I524" s="195"/>
      <c r="J524" s="196" t="e">
        <f>VLOOKUP(B524,Ind!$B$7:$L$560,13,0)</f>
        <v>#N/A</v>
      </c>
      <c r="K524" s="196" t="e">
        <f>VLOOKUP(B524,Ind!$B$7:$L$560,14,0)</f>
        <v>#N/A</v>
      </c>
      <c r="L524" s="196" t="e">
        <f>VLOOKUP(B524,Ind!$B$7:$L$560,15,0)</f>
        <v>#N/A</v>
      </c>
    </row>
    <row r="525" spans="1:12" ht="12.75" customHeight="1">
      <c r="A525" s="7">
        <v>212</v>
      </c>
      <c r="B525" s="324"/>
      <c r="C525" s="195" t="e">
        <f>VLOOKUP(B525,Ind!$B$7:$L$560,5,0)</f>
        <v>#N/A</v>
      </c>
      <c r="D525" s="195" t="e">
        <f>VLOOKUP(B525,Ind!$B$7:$L$560,7,0)</f>
        <v>#N/A</v>
      </c>
      <c r="E525" s="195" t="e">
        <f>VLOOKUP(C525,Ind!$B$7:$L$308,6,0)</f>
        <v>#N/A</v>
      </c>
      <c r="F525" s="195"/>
      <c r="G525" s="195" t="e">
        <f>VLOOKUP(D525,Ind!$B$7:$L$308,6,0)</f>
        <v>#N/A</v>
      </c>
      <c r="H525" s="195" t="e">
        <f>VLOOKUP(E525,Ind!$B$7:$L$308,6,0)</f>
        <v>#N/A</v>
      </c>
      <c r="I525" s="195"/>
      <c r="J525" s="196" t="e">
        <f>VLOOKUP(B525,Ind!$B$7:$L$560,13,0)</f>
        <v>#N/A</v>
      </c>
      <c r="K525" s="196" t="e">
        <f>VLOOKUP(B525,Ind!$B$7:$L$560,14,0)</f>
        <v>#N/A</v>
      </c>
      <c r="L525" s="196" t="e">
        <f>VLOOKUP(B525,Ind!$B$7:$L$560,15,0)</f>
        <v>#N/A</v>
      </c>
    </row>
    <row r="526" spans="1:12" ht="12.75" customHeight="1">
      <c r="A526" s="7">
        <v>213</v>
      </c>
      <c r="B526" s="324"/>
      <c r="C526" s="195" t="e">
        <f>VLOOKUP(B526,Ind!$B$7:$L$560,5,0)</f>
        <v>#N/A</v>
      </c>
      <c r="D526" s="195" t="e">
        <f>VLOOKUP(B526,Ind!$B$7:$L$560,7,0)</f>
        <v>#N/A</v>
      </c>
      <c r="E526" s="195" t="e">
        <f>VLOOKUP(C526,Ind!$B$7:$L$308,6,0)</f>
        <v>#N/A</v>
      </c>
      <c r="F526" s="195"/>
      <c r="G526" s="195" t="e">
        <f>VLOOKUP(D526,Ind!$B$7:$L$308,6,0)</f>
        <v>#N/A</v>
      </c>
      <c r="H526" s="195" t="e">
        <f>VLOOKUP(E526,Ind!$B$7:$L$308,6,0)</f>
        <v>#N/A</v>
      </c>
      <c r="I526" s="195"/>
      <c r="J526" s="196" t="e">
        <f>VLOOKUP(B526,Ind!$B$7:$L$560,13,0)</f>
        <v>#N/A</v>
      </c>
      <c r="K526" s="196" t="e">
        <f>VLOOKUP(B526,Ind!$B$7:$L$560,14,0)</f>
        <v>#N/A</v>
      </c>
      <c r="L526" s="196" t="e">
        <f>VLOOKUP(B526,Ind!$B$7:$L$560,15,0)</f>
        <v>#N/A</v>
      </c>
    </row>
    <row r="527" spans="1:12" ht="12.75" customHeight="1">
      <c r="A527" s="6">
        <v>214</v>
      </c>
      <c r="B527" s="324"/>
      <c r="C527" s="195" t="e">
        <f>VLOOKUP(B527,Ind!$B$7:$L$560,5,0)</f>
        <v>#N/A</v>
      </c>
      <c r="D527" s="195" t="e">
        <f>VLOOKUP(B527,Ind!$B$7:$L$560,7,0)</f>
        <v>#N/A</v>
      </c>
      <c r="E527" s="195" t="e">
        <f>VLOOKUP(C527,Ind!$B$7:$L$308,6,0)</f>
        <v>#N/A</v>
      </c>
      <c r="F527" s="195"/>
      <c r="G527" s="195" t="e">
        <f>VLOOKUP(D527,Ind!$B$7:$L$308,6,0)</f>
        <v>#N/A</v>
      </c>
      <c r="H527" s="195" t="e">
        <f>VLOOKUP(E527,Ind!$B$7:$L$308,6,0)</f>
        <v>#N/A</v>
      </c>
      <c r="I527" s="195"/>
      <c r="J527" s="196" t="e">
        <f>VLOOKUP(B527,Ind!$B$7:$L$560,13,0)</f>
        <v>#N/A</v>
      </c>
      <c r="K527" s="196" t="e">
        <f>VLOOKUP(B527,Ind!$B$7:$L$560,14,0)</f>
        <v>#N/A</v>
      </c>
      <c r="L527" s="196" t="e">
        <f>VLOOKUP(B527,Ind!$B$7:$L$560,15,0)</f>
        <v>#N/A</v>
      </c>
    </row>
    <row r="528" spans="1:12" ht="12.75" customHeight="1">
      <c r="A528" s="7">
        <v>215</v>
      </c>
      <c r="B528" s="324"/>
      <c r="C528" s="195" t="e">
        <f>VLOOKUP(B528,Ind!$B$7:$L$560,5,0)</f>
        <v>#N/A</v>
      </c>
      <c r="D528" s="195" t="e">
        <f>VLOOKUP(B528,Ind!$B$7:$L$560,7,0)</f>
        <v>#N/A</v>
      </c>
      <c r="E528" s="195" t="e">
        <f>VLOOKUP(C528,Ind!$B$7:$L$308,6,0)</f>
        <v>#N/A</v>
      </c>
      <c r="F528" s="195"/>
      <c r="G528" s="195" t="e">
        <f>VLOOKUP(D528,Ind!$B$7:$L$308,6,0)</f>
        <v>#N/A</v>
      </c>
      <c r="H528" s="195" t="e">
        <f>VLOOKUP(E528,Ind!$B$7:$L$308,6,0)</f>
        <v>#N/A</v>
      </c>
      <c r="I528" s="195"/>
      <c r="J528" s="196" t="e">
        <f>VLOOKUP(B528,Ind!$B$7:$L$560,13,0)</f>
        <v>#N/A</v>
      </c>
      <c r="K528" s="196" t="e">
        <f>VLOOKUP(B528,Ind!$B$7:$L$560,14,0)</f>
        <v>#N/A</v>
      </c>
      <c r="L528" s="196" t="e">
        <f>VLOOKUP(B528,Ind!$B$7:$L$560,15,0)</f>
        <v>#N/A</v>
      </c>
    </row>
    <row r="529" spans="1:12" ht="12.75" customHeight="1">
      <c r="A529" s="7">
        <v>216</v>
      </c>
      <c r="B529" s="324"/>
      <c r="C529" s="195" t="e">
        <f>VLOOKUP(B529,Ind!$B$7:$L$560,5,0)</f>
        <v>#N/A</v>
      </c>
      <c r="D529" s="195" t="e">
        <f>VLOOKUP(B529,Ind!$B$7:$L$560,7,0)</f>
        <v>#N/A</v>
      </c>
      <c r="E529" s="195" t="e">
        <f>VLOOKUP(C529,Ind!$B$7:$L$308,6,0)</f>
        <v>#N/A</v>
      </c>
      <c r="F529" s="195"/>
      <c r="G529" s="195" t="e">
        <f>VLOOKUP(D529,Ind!$B$7:$L$308,6,0)</f>
        <v>#N/A</v>
      </c>
      <c r="H529" s="195" t="e">
        <f>VLOOKUP(E529,Ind!$B$7:$L$308,6,0)</f>
        <v>#N/A</v>
      </c>
      <c r="I529" s="195"/>
      <c r="J529" s="196" t="e">
        <f>VLOOKUP(B529,Ind!$B$7:$L$560,13,0)</f>
        <v>#N/A</v>
      </c>
      <c r="K529" s="196" t="e">
        <f>VLOOKUP(B529,Ind!$B$7:$L$560,14,0)</f>
        <v>#N/A</v>
      </c>
      <c r="L529" s="196" t="e">
        <f>VLOOKUP(B529,Ind!$B$7:$L$560,15,0)</f>
        <v>#N/A</v>
      </c>
    </row>
    <row r="530" spans="1:12" ht="12.75" customHeight="1">
      <c r="A530" s="6">
        <v>217</v>
      </c>
      <c r="B530" s="324"/>
      <c r="C530" s="195" t="e">
        <f>VLOOKUP(B530,Ind!$B$7:$L$560,5,0)</f>
        <v>#N/A</v>
      </c>
      <c r="D530" s="195" t="e">
        <f>VLOOKUP(B530,Ind!$B$7:$L$560,7,0)</f>
        <v>#N/A</v>
      </c>
      <c r="E530" s="195" t="e">
        <f>VLOOKUP(C530,Ind!$B$7:$L$308,6,0)</f>
        <v>#N/A</v>
      </c>
      <c r="F530" s="195"/>
      <c r="G530" s="195" t="e">
        <f>VLOOKUP(D530,Ind!$B$7:$L$308,6,0)</f>
        <v>#N/A</v>
      </c>
      <c r="H530" s="195" t="e">
        <f>VLOOKUP(E530,Ind!$B$7:$L$308,6,0)</f>
        <v>#N/A</v>
      </c>
      <c r="I530" s="195"/>
      <c r="J530" s="196" t="e">
        <f>VLOOKUP(B530,Ind!$B$7:$L$560,13,0)</f>
        <v>#N/A</v>
      </c>
      <c r="K530" s="196" t="e">
        <f>VLOOKUP(B530,Ind!$B$7:$L$560,14,0)</f>
        <v>#N/A</v>
      </c>
      <c r="L530" s="196" t="e">
        <f>VLOOKUP(B530,Ind!$B$7:$L$560,15,0)</f>
        <v>#N/A</v>
      </c>
    </row>
    <row r="531" spans="1:12" ht="12.75" customHeight="1">
      <c r="A531" s="7">
        <v>218</v>
      </c>
      <c r="B531" s="324"/>
      <c r="C531" s="195" t="e">
        <f>VLOOKUP(B531,Ind!$B$7:$L$560,5,0)</f>
        <v>#N/A</v>
      </c>
      <c r="D531" s="195" t="e">
        <f>VLOOKUP(B531,Ind!$B$7:$L$560,7,0)</f>
        <v>#N/A</v>
      </c>
      <c r="E531" s="195" t="e">
        <f>VLOOKUP(C531,Ind!$B$7:$L$308,6,0)</f>
        <v>#N/A</v>
      </c>
      <c r="F531" s="195"/>
      <c r="G531" s="195" t="e">
        <f>VLOOKUP(D531,Ind!$B$7:$L$308,6,0)</f>
        <v>#N/A</v>
      </c>
      <c r="H531" s="195" t="e">
        <f>VLOOKUP(E531,Ind!$B$7:$L$308,6,0)</f>
        <v>#N/A</v>
      </c>
      <c r="I531" s="195"/>
      <c r="J531" s="196" t="e">
        <f>VLOOKUP(B531,Ind!$B$7:$L$560,13,0)</f>
        <v>#N/A</v>
      </c>
      <c r="K531" s="196" t="e">
        <f>VLOOKUP(B531,Ind!$B$7:$L$560,14,0)</f>
        <v>#N/A</v>
      </c>
      <c r="L531" s="196" t="e">
        <f>VLOOKUP(B531,Ind!$B$7:$L$560,15,0)</f>
        <v>#N/A</v>
      </c>
    </row>
    <row r="532" spans="1:12" ht="12.75" customHeight="1">
      <c r="A532" s="7">
        <v>219</v>
      </c>
      <c r="B532" s="324"/>
      <c r="C532" s="195" t="e">
        <f>VLOOKUP(B532,Ind!$B$7:$L$560,5,0)</f>
        <v>#N/A</v>
      </c>
      <c r="D532" s="195" t="e">
        <f>VLOOKUP(B532,Ind!$B$7:$L$560,7,0)</f>
        <v>#N/A</v>
      </c>
      <c r="E532" s="195" t="e">
        <f>VLOOKUP(C532,Ind!$B$7:$L$308,6,0)</f>
        <v>#N/A</v>
      </c>
      <c r="F532" s="195"/>
      <c r="G532" s="195" t="e">
        <f>VLOOKUP(D532,Ind!$B$7:$L$308,6,0)</f>
        <v>#N/A</v>
      </c>
      <c r="H532" s="195" t="e">
        <f>VLOOKUP(E532,Ind!$B$7:$L$308,6,0)</f>
        <v>#N/A</v>
      </c>
      <c r="I532" s="195"/>
      <c r="J532" s="196" t="e">
        <f>VLOOKUP(B532,Ind!$B$7:$L$560,13,0)</f>
        <v>#N/A</v>
      </c>
      <c r="K532" s="196" t="e">
        <f>VLOOKUP(B532,Ind!$B$7:$L$560,14,0)</f>
        <v>#N/A</v>
      </c>
      <c r="L532" s="196" t="e">
        <f>VLOOKUP(B532,Ind!$B$7:$L$560,15,0)</f>
        <v>#N/A</v>
      </c>
    </row>
    <row r="533" spans="1:12" ht="12.75" customHeight="1">
      <c r="A533" s="6">
        <v>220</v>
      </c>
      <c r="B533" s="324"/>
      <c r="C533" s="195" t="e">
        <f>VLOOKUP(B533,Ind!$B$7:$L$560,5,0)</f>
        <v>#N/A</v>
      </c>
      <c r="D533" s="195" t="e">
        <f>VLOOKUP(B533,Ind!$B$7:$L$560,7,0)</f>
        <v>#N/A</v>
      </c>
      <c r="E533" s="195" t="e">
        <f>VLOOKUP(C533,Ind!$B$7:$L$308,6,0)</f>
        <v>#N/A</v>
      </c>
      <c r="F533" s="195"/>
      <c r="G533" s="195" t="e">
        <f>VLOOKUP(D533,Ind!$B$7:$L$308,6,0)</f>
        <v>#N/A</v>
      </c>
      <c r="H533" s="195" t="e">
        <f>VLOOKUP(E533,Ind!$B$7:$L$308,6,0)</f>
        <v>#N/A</v>
      </c>
      <c r="I533" s="195"/>
      <c r="J533" s="196" t="e">
        <f>VLOOKUP(B533,Ind!$B$7:$L$560,13,0)</f>
        <v>#N/A</v>
      </c>
      <c r="K533" s="196" t="e">
        <f>VLOOKUP(B533,Ind!$B$7:$L$560,14,0)</f>
        <v>#N/A</v>
      </c>
      <c r="L533" s="196" t="e">
        <f>VLOOKUP(B533,Ind!$B$7:$L$560,15,0)</f>
        <v>#N/A</v>
      </c>
    </row>
    <row r="534" spans="1:12" ht="12.75" customHeight="1">
      <c r="A534" s="7">
        <v>221</v>
      </c>
      <c r="B534" s="324"/>
      <c r="C534" s="195" t="e">
        <f>VLOOKUP(B534,Ind!$B$7:$L$560,5,0)</f>
        <v>#N/A</v>
      </c>
      <c r="D534" s="195" t="e">
        <f>VLOOKUP(B534,Ind!$B$7:$L$560,7,0)</f>
        <v>#N/A</v>
      </c>
      <c r="E534" s="195" t="e">
        <f>VLOOKUP(C534,Ind!$B$7:$L$308,6,0)</f>
        <v>#N/A</v>
      </c>
      <c r="F534" s="195"/>
      <c r="G534" s="195" t="e">
        <f>VLOOKUP(D534,Ind!$B$7:$L$308,6,0)</f>
        <v>#N/A</v>
      </c>
      <c r="H534" s="195" t="e">
        <f>VLOOKUP(E534,Ind!$B$7:$L$308,6,0)</f>
        <v>#N/A</v>
      </c>
      <c r="I534" s="195"/>
      <c r="J534" s="196" t="e">
        <f>VLOOKUP(B534,Ind!$B$7:$L$560,13,0)</f>
        <v>#N/A</v>
      </c>
      <c r="K534" s="196" t="e">
        <f>VLOOKUP(B534,Ind!$B$7:$L$560,14,0)</f>
        <v>#N/A</v>
      </c>
      <c r="L534" s="196" t="e">
        <f>VLOOKUP(B534,Ind!$B$7:$L$560,15,0)</f>
        <v>#N/A</v>
      </c>
    </row>
    <row r="535" spans="1:12" ht="12.75" customHeight="1">
      <c r="A535" s="7">
        <v>222</v>
      </c>
      <c r="B535" s="324"/>
      <c r="C535" s="195" t="e">
        <f>VLOOKUP(B535,Ind!$B$7:$L$560,5,0)</f>
        <v>#N/A</v>
      </c>
      <c r="D535" s="195" t="e">
        <f>VLOOKUP(B535,Ind!$B$7:$L$560,7,0)</f>
        <v>#N/A</v>
      </c>
      <c r="E535" s="195" t="e">
        <f>VLOOKUP(C535,Ind!$B$7:$L$308,6,0)</f>
        <v>#N/A</v>
      </c>
      <c r="F535" s="195"/>
      <c r="G535" s="195" t="e">
        <f>VLOOKUP(D535,Ind!$B$7:$L$308,6,0)</f>
        <v>#N/A</v>
      </c>
      <c r="H535" s="195" t="e">
        <f>VLOOKUP(E535,Ind!$B$7:$L$308,6,0)</f>
        <v>#N/A</v>
      </c>
      <c r="I535" s="195"/>
      <c r="J535" s="196" t="e">
        <f>VLOOKUP(B535,Ind!$B$7:$L$560,13,0)</f>
        <v>#N/A</v>
      </c>
      <c r="K535" s="196" t="e">
        <f>VLOOKUP(B535,Ind!$B$7:$L$560,14,0)</f>
        <v>#N/A</v>
      </c>
      <c r="L535" s="196" t="e">
        <f>VLOOKUP(B535,Ind!$B$7:$L$560,15,0)</f>
        <v>#N/A</v>
      </c>
    </row>
    <row r="536" spans="1:12" ht="12.75" customHeight="1">
      <c r="A536" s="6">
        <v>223</v>
      </c>
      <c r="B536" s="324"/>
      <c r="C536" s="195" t="e">
        <f>VLOOKUP(B536,Ind!$B$7:$L$560,5,0)</f>
        <v>#N/A</v>
      </c>
      <c r="D536" s="195" t="e">
        <f>VLOOKUP(B536,Ind!$B$7:$L$560,7,0)</f>
        <v>#N/A</v>
      </c>
      <c r="E536" s="195" t="e">
        <f>VLOOKUP(C536,Ind!$B$7:$L$308,6,0)</f>
        <v>#N/A</v>
      </c>
      <c r="F536" s="195"/>
      <c r="G536" s="195" t="e">
        <f>VLOOKUP(D536,Ind!$B$7:$L$308,6,0)</f>
        <v>#N/A</v>
      </c>
      <c r="H536" s="195" t="e">
        <f>VLOOKUP(E536,Ind!$B$7:$L$308,6,0)</f>
        <v>#N/A</v>
      </c>
      <c r="I536" s="195"/>
      <c r="J536" s="196" t="e">
        <f>VLOOKUP(B536,Ind!$B$7:$L$560,13,0)</f>
        <v>#N/A</v>
      </c>
      <c r="K536" s="196" t="e">
        <f>VLOOKUP(B536,Ind!$B$7:$L$560,14,0)</f>
        <v>#N/A</v>
      </c>
      <c r="L536" s="196" t="e">
        <f>VLOOKUP(B536,Ind!$B$7:$L$560,15,0)</f>
        <v>#N/A</v>
      </c>
    </row>
    <row r="537" spans="1:12" ht="12.75" customHeight="1">
      <c r="A537" s="7">
        <v>224</v>
      </c>
      <c r="B537" s="324"/>
      <c r="C537" s="195" t="e">
        <f>VLOOKUP(B537,Ind!$B$7:$L$560,5,0)</f>
        <v>#N/A</v>
      </c>
      <c r="D537" s="195" t="e">
        <f>VLOOKUP(B537,Ind!$B$7:$L$560,7,0)</f>
        <v>#N/A</v>
      </c>
      <c r="E537" s="195" t="e">
        <f>VLOOKUP(C537,Ind!$B$7:$L$308,6,0)</f>
        <v>#N/A</v>
      </c>
      <c r="F537" s="195"/>
      <c r="G537" s="195" t="e">
        <f>VLOOKUP(D537,Ind!$B$7:$L$308,6,0)</f>
        <v>#N/A</v>
      </c>
      <c r="H537" s="195" t="e">
        <f>VLOOKUP(E537,Ind!$B$7:$L$308,6,0)</f>
        <v>#N/A</v>
      </c>
      <c r="I537" s="195"/>
      <c r="J537" s="196" t="e">
        <f>VLOOKUP(B537,Ind!$B$7:$L$560,13,0)</f>
        <v>#N/A</v>
      </c>
      <c r="K537" s="196" t="e">
        <f>VLOOKUP(B537,Ind!$B$7:$L$560,14,0)</f>
        <v>#N/A</v>
      </c>
      <c r="L537" s="196" t="e">
        <f>VLOOKUP(B537,Ind!$B$7:$L$560,15,0)</f>
        <v>#N/A</v>
      </c>
    </row>
    <row r="538" spans="1:12" ht="12.75" customHeight="1">
      <c r="A538" s="7">
        <v>225</v>
      </c>
      <c r="B538" s="324"/>
      <c r="C538" s="195" t="e">
        <f>VLOOKUP(B538,Ind!$B$7:$L$560,5,0)</f>
        <v>#N/A</v>
      </c>
      <c r="D538" s="195" t="e">
        <f>VLOOKUP(B538,Ind!$B$7:$L$560,7,0)</f>
        <v>#N/A</v>
      </c>
      <c r="E538" s="195" t="e">
        <f>VLOOKUP(C538,Ind!$B$7:$L$308,6,0)</f>
        <v>#N/A</v>
      </c>
      <c r="F538" s="195"/>
      <c r="G538" s="195" t="e">
        <f>VLOOKUP(D538,Ind!$B$7:$L$308,6,0)</f>
        <v>#N/A</v>
      </c>
      <c r="H538" s="195" t="e">
        <f>VLOOKUP(E538,Ind!$B$7:$L$308,6,0)</f>
        <v>#N/A</v>
      </c>
      <c r="I538" s="195"/>
      <c r="J538" s="196" t="e">
        <f>VLOOKUP(B538,Ind!$B$7:$L$560,13,0)</f>
        <v>#N/A</v>
      </c>
      <c r="K538" s="196" t="e">
        <f>VLOOKUP(B538,Ind!$B$7:$L$560,14,0)</f>
        <v>#N/A</v>
      </c>
      <c r="L538" s="196" t="e">
        <f>VLOOKUP(B538,Ind!$B$7:$L$560,15,0)</f>
        <v>#N/A</v>
      </c>
    </row>
    <row r="539" spans="1:12" ht="12.75" customHeight="1">
      <c r="A539" s="6">
        <v>226</v>
      </c>
      <c r="B539" s="324"/>
      <c r="C539" s="195" t="e">
        <f>VLOOKUP(B539,Ind!$B$7:$L$560,5,0)</f>
        <v>#N/A</v>
      </c>
      <c r="D539" s="195" t="e">
        <f>VLOOKUP(B539,Ind!$B$7:$L$560,7,0)</f>
        <v>#N/A</v>
      </c>
      <c r="E539" s="195" t="e">
        <f>VLOOKUP(C539,Ind!$B$7:$L$308,6,0)</f>
        <v>#N/A</v>
      </c>
      <c r="F539" s="195"/>
      <c r="G539" s="195" t="e">
        <f>VLOOKUP(D539,Ind!$B$7:$L$308,6,0)</f>
        <v>#N/A</v>
      </c>
      <c r="H539" s="195" t="e">
        <f>VLOOKUP(E539,Ind!$B$7:$L$308,6,0)</f>
        <v>#N/A</v>
      </c>
      <c r="I539" s="195"/>
      <c r="J539" s="196" t="e">
        <f>VLOOKUP(B539,Ind!$B$7:$L$560,13,0)</f>
        <v>#N/A</v>
      </c>
      <c r="K539" s="196" t="e">
        <f>VLOOKUP(B539,Ind!$B$7:$L$560,14,0)</f>
        <v>#N/A</v>
      </c>
      <c r="L539" s="196" t="e">
        <f>VLOOKUP(B539,Ind!$B$7:$L$560,15,0)</f>
        <v>#N/A</v>
      </c>
    </row>
    <row r="540" spans="1:12" ht="12.75" customHeight="1">
      <c r="A540" s="7">
        <v>227</v>
      </c>
      <c r="B540" s="324"/>
      <c r="C540" s="195" t="e">
        <f>VLOOKUP(B540,Ind!$B$7:$L$560,5,0)</f>
        <v>#N/A</v>
      </c>
      <c r="D540" s="195" t="e">
        <f>VLOOKUP(B540,Ind!$B$7:$L$560,7,0)</f>
        <v>#N/A</v>
      </c>
      <c r="E540" s="195" t="e">
        <f>VLOOKUP(C540,Ind!$B$7:$L$308,6,0)</f>
        <v>#N/A</v>
      </c>
      <c r="F540" s="195"/>
      <c r="G540" s="195" t="e">
        <f>VLOOKUP(D540,Ind!$B$7:$L$308,6,0)</f>
        <v>#N/A</v>
      </c>
      <c r="H540" s="195" t="e">
        <f>VLOOKUP(E540,Ind!$B$7:$L$308,6,0)</f>
        <v>#N/A</v>
      </c>
      <c r="I540" s="195"/>
      <c r="J540" s="196" t="e">
        <f>VLOOKUP(B540,Ind!$B$7:$L$560,13,0)</f>
        <v>#N/A</v>
      </c>
      <c r="K540" s="196" t="e">
        <f>VLOOKUP(B540,Ind!$B$7:$L$560,14,0)</f>
        <v>#N/A</v>
      </c>
      <c r="L540" s="196" t="e">
        <f>VLOOKUP(B540,Ind!$B$7:$L$560,15,0)</f>
        <v>#N/A</v>
      </c>
    </row>
    <row r="541" spans="1:12" ht="12.75" customHeight="1">
      <c r="A541" s="7">
        <v>228</v>
      </c>
      <c r="B541" s="324"/>
      <c r="C541" s="195" t="e">
        <f>VLOOKUP(B541,Ind!$B$7:$L$560,5,0)</f>
        <v>#N/A</v>
      </c>
      <c r="D541" s="195" t="e">
        <f>VLOOKUP(B541,Ind!$B$7:$L$560,7,0)</f>
        <v>#N/A</v>
      </c>
      <c r="E541" s="195" t="e">
        <f>VLOOKUP(C541,Ind!$B$7:$L$308,6,0)</f>
        <v>#N/A</v>
      </c>
      <c r="F541" s="195"/>
      <c r="G541" s="195" t="e">
        <f>VLOOKUP(D541,Ind!$B$7:$L$308,6,0)</f>
        <v>#N/A</v>
      </c>
      <c r="H541" s="195" t="e">
        <f>VLOOKUP(E541,Ind!$B$7:$L$308,6,0)</f>
        <v>#N/A</v>
      </c>
      <c r="I541" s="195"/>
      <c r="J541" s="196" t="e">
        <f>VLOOKUP(B541,Ind!$B$7:$L$560,13,0)</f>
        <v>#N/A</v>
      </c>
      <c r="K541" s="196" t="e">
        <f>VLOOKUP(B541,Ind!$B$7:$L$560,14,0)</f>
        <v>#N/A</v>
      </c>
      <c r="L541" s="196" t="e">
        <f>VLOOKUP(B541,Ind!$B$7:$L$560,15,0)</f>
        <v>#N/A</v>
      </c>
    </row>
    <row r="542" spans="1:12" ht="12.75" customHeight="1">
      <c r="A542" s="6">
        <v>229</v>
      </c>
      <c r="B542" s="324"/>
      <c r="C542" s="195" t="e">
        <f>VLOOKUP(B542,Ind!$B$7:$L$560,5,0)</f>
        <v>#N/A</v>
      </c>
      <c r="D542" s="195" t="e">
        <f>VLOOKUP(B542,Ind!$B$7:$L$560,7,0)</f>
        <v>#N/A</v>
      </c>
      <c r="E542" s="195" t="e">
        <f>VLOOKUP(C542,Ind!$B$7:$L$308,6,0)</f>
        <v>#N/A</v>
      </c>
      <c r="F542" s="195"/>
      <c r="G542" s="195" t="e">
        <f>VLOOKUP(D542,Ind!$B$7:$L$308,6,0)</f>
        <v>#N/A</v>
      </c>
      <c r="H542" s="195" t="e">
        <f>VLOOKUP(E542,Ind!$B$7:$L$308,6,0)</f>
        <v>#N/A</v>
      </c>
      <c r="I542" s="195"/>
      <c r="J542" s="196" t="e">
        <f>VLOOKUP(B542,Ind!$B$7:$L$560,13,0)</f>
        <v>#N/A</v>
      </c>
      <c r="K542" s="196" t="e">
        <f>VLOOKUP(B542,Ind!$B$7:$L$560,14,0)</f>
        <v>#N/A</v>
      </c>
      <c r="L542" s="196" t="e">
        <f>VLOOKUP(B542,Ind!$B$7:$L$560,15,0)</f>
        <v>#N/A</v>
      </c>
    </row>
    <row r="543" spans="1:12" ht="12.75" customHeight="1">
      <c r="A543" s="7">
        <v>230</v>
      </c>
      <c r="B543" s="324"/>
      <c r="C543" s="195" t="e">
        <f>VLOOKUP(B543,Ind!$B$7:$L$560,5,0)</f>
        <v>#N/A</v>
      </c>
      <c r="D543" s="195" t="e">
        <f>VLOOKUP(B543,Ind!$B$7:$L$560,7,0)</f>
        <v>#N/A</v>
      </c>
      <c r="E543" s="195" t="e">
        <f>VLOOKUP(C543,Ind!$B$7:$L$308,6,0)</f>
        <v>#N/A</v>
      </c>
      <c r="F543" s="195"/>
      <c r="G543" s="195" t="e">
        <f>VLOOKUP(D543,Ind!$B$7:$L$308,6,0)</f>
        <v>#N/A</v>
      </c>
      <c r="H543" s="195" t="e">
        <f>VLOOKUP(E543,Ind!$B$7:$L$308,6,0)</f>
        <v>#N/A</v>
      </c>
      <c r="I543" s="195"/>
      <c r="J543" s="196" t="e">
        <f>VLOOKUP(B543,Ind!$B$7:$L$560,13,0)</f>
        <v>#N/A</v>
      </c>
      <c r="K543" s="196" t="e">
        <f>VLOOKUP(B543,Ind!$B$7:$L$560,14,0)</f>
        <v>#N/A</v>
      </c>
      <c r="L543" s="196" t="e">
        <f>VLOOKUP(B543,Ind!$B$7:$L$560,15,0)</f>
        <v>#N/A</v>
      </c>
    </row>
    <row r="544" spans="1:12" ht="12.75" customHeight="1">
      <c r="A544" s="7">
        <v>231</v>
      </c>
      <c r="B544" s="324"/>
      <c r="C544" s="195" t="e">
        <f>VLOOKUP(B544,Ind!$B$7:$L$560,5,0)</f>
        <v>#N/A</v>
      </c>
      <c r="D544" s="195" t="e">
        <f>VLOOKUP(B544,Ind!$B$7:$L$560,7,0)</f>
        <v>#N/A</v>
      </c>
      <c r="E544" s="195" t="e">
        <f>VLOOKUP(C544,Ind!$B$7:$L$308,6,0)</f>
        <v>#N/A</v>
      </c>
      <c r="F544" s="195"/>
      <c r="G544" s="195" t="e">
        <f>VLOOKUP(D544,Ind!$B$7:$L$308,6,0)</f>
        <v>#N/A</v>
      </c>
      <c r="H544" s="195" t="e">
        <f>VLOOKUP(E544,Ind!$B$7:$L$308,6,0)</f>
        <v>#N/A</v>
      </c>
      <c r="I544" s="195"/>
      <c r="J544" s="196" t="e">
        <f>VLOOKUP(B544,Ind!$B$7:$L$560,13,0)</f>
        <v>#N/A</v>
      </c>
      <c r="K544" s="196" t="e">
        <f>VLOOKUP(B544,Ind!$B$7:$L$560,14,0)</f>
        <v>#N/A</v>
      </c>
      <c r="L544" s="196" t="e">
        <f>VLOOKUP(B544,Ind!$B$7:$L$560,15,0)</f>
        <v>#N/A</v>
      </c>
    </row>
    <row r="545" spans="1:12" ht="12.75" customHeight="1">
      <c r="A545" s="6">
        <v>232</v>
      </c>
      <c r="B545" s="324"/>
      <c r="C545" s="195" t="e">
        <f>VLOOKUP(B545,Ind!$B$7:$L$560,5,0)</f>
        <v>#N/A</v>
      </c>
      <c r="D545" s="195" t="e">
        <f>VLOOKUP(B545,Ind!$B$7:$L$560,7,0)</f>
        <v>#N/A</v>
      </c>
      <c r="E545" s="195" t="e">
        <f>VLOOKUP(C545,Ind!$B$7:$L$308,6,0)</f>
        <v>#N/A</v>
      </c>
      <c r="F545" s="195"/>
      <c r="G545" s="195" t="e">
        <f>VLOOKUP(D545,Ind!$B$7:$L$308,6,0)</f>
        <v>#N/A</v>
      </c>
      <c r="H545" s="195" t="e">
        <f>VLOOKUP(E545,Ind!$B$7:$L$308,6,0)</f>
        <v>#N/A</v>
      </c>
      <c r="I545" s="195"/>
      <c r="J545" s="196" t="e">
        <f>VLOOKUP(B545,Ind!$B$7:$L$560,13,0)</f>
        <v>#N/A</v>
      </c>
      <c r="K545" s="196" t="e">
        <f>VLOOKUP(B545,Ind!$B$7:$L$560,14,0)</f>
        <v>#N/A</v>
      </c>
      <c r="L545" s="196" t="e">
        <f>VLOOKUP(B545,Ind!$B$7:$L$560,15,0)</f>
        <v>#N/A</v>
      </c>
    </row>
    <row r="546" spans="1:12" ht="12.75" customHeight="1">
      <c r="A546" s="7">
        <v>233</v>
      </c>
      <c r="B546" s="324"/>
      <c r="C546" s="195" t="e">
        <f>VLOOKUP(B546,Ind!$B$7:$L$560,5,0)</f>
        <v>#N/A</v>
      </c>
      <c r="D546" s="195" t="e">
        <f>VLOOKUP(B546,Ind!$B$7:$L$560,7,0)</f>
        <v>#N/A</v>
      </c>
      <c r="E546" s="195" t="e">
        <f>VLOOKUP(C546,Ind!$B$7:$L$308,6,0)</f>
        <v>#N/A</v>
      </c>
      <c r="F546" s="195"/>
      <c r="G546" s="195" t="e">
        <f>VLOOKUP(D546,Ind!$B$7:$L$308,6,0)</f>
        <v>#N/A</v>
      </c>
      <c r="H546" s="195" t="e">
        <f>VLOOKUP(E546,Ind!$B$7:$L$308,6,0)</f>
        <v>#N/A</v>
      </c>
      <c r="I546" s="195"/>
      <c r="J546" s="196" t="e">
        <f>VLOOKUP(B546,Ind!$B$7:$L$560,13,0)</f>
        <v>#N/A</v>
      </c>
      <c r="K546" s="196" t="e">
        <f>VLOOKUP(B546,Ind!$B$7:$L$560,14,0)</f>
        <v>#N/A</v>
      </c>
      <c r="L546" s="196" t="e">
        <f>VLOOKUP(B546,Ind!$B$7:$L$560,15,0)</f>
        <v>#N/A</v>
      </c>
    </row>
    <row r="547" spans="1:12" ht="12.75" customHeight="1">
      <c r="A547" s="7">
        <v>234</v>
      </c>
      <c r="B547" s="324"/>
      <c r="C547" s="195" t="e">
        <f>VLOOKUP(B547,Ind!$B$7:$L$560,5,0)</f>
        <v>#N/A</v>
      </c>
      <c r="D547" s="195" t="e">
        <f>VLOOKUP(B547,Ind!$B$7:$L$560,7,0)</f>
        <v>#N/A</v>
      </c>
      <c r="E547" s="195" t="e">
        <f>VLOOKUP(C547,Ind!$B$7:$L$308,6,0)</f>
        <v>#N/A</v>
      </c>
      <c r="F547" s="195"/>
      <c r="G547" s="195" t="e">
        <f>VLOOKUP(D547,Ind!$B$7:$L$308,6,0)</f>
        <v>#N/A</v>
      </c>
      <c r="H547" s="195" t="e">
        <f>VLOOKUP(E547,Ind!$B$7:$L$308,6,0)</f>
        <v>#N/A</v>
      </c>
      <c r="I547" s="195"/>
      <c r="J547" s="196" t="e">
        <f>VLOOKUP(B547,Ind!$B$7:$L$560,13,0)</f>
        <v>#N/A</v>
      </c>
      <c r="K547" s="196" t="e">
        <f>VLOOKUP(B547,Ind!$B$7:$L$560,14,0)</f>
        <v>#N/A</v>
      </c>
      <c r="L547" s="196" t="e">
        <f>VLOOKUP(B547,Ind!$B$7:$L$560,15,0)</f>
        <v>#N/A</v>
      </c>
    </row>
    <row r="548" spans="1:12" ht="12.75" customHeight="1">
      <c r="A548" s="6">
        <v>235</v>
      </c>
      <c r="B548" s="324"/>
      <c r="C548" s="195" t="e">
        <f>VLOOKUP(B548,Ind!$B$7:$L$560,5,0)</f>
        <v>#N/A</v>
      </c>
      <c r="D548" s="195" t="e">
        <f>VLOOKUP(B548,Ind!$B$7:$L$560,7,0)</f>
        <v>#N/A</v>
      </c>
      <c r="E548" s="195" t="e">
        <f>VLOOKUP(C548,Ind!$B$7:$L$308,6,0)</f>
        <v>#N/A</v>
      </c>
      <c r="F548" s="195"/>
      <c r="G548" s="195" t="e">
        <f>VLOOKUP(D548,Ind!$B$7:$L$308,6,0)</f>
        <v>#N/A</v>
      </c>
      <c r="H548" s="195" t="e">
        <f>VLOOKUP(E548,Ind!$B$7:$L$308,6,0)</f>
        <v>#N/A</v>
      </c>
      <c r="I548" s="195"/>
      <c r="J548" s="196" t="e">
        <f>VLOOKUP(B548,Ind!$B$7:$L$560,13,0)</f>
        <v>#N/A</v>
      </c>
      <c r="K548" s="196" t="e">
        <f>VLOOKUP(B548,Ind!$B$7:$L$560,14,0)</f>
        <v>#N/A</v>
      </c>
      <c r="L548" s="196" t="e">
        <f>VLOOKUP(B548,Ind!$B$7:$L$560,15,0)</f>
        <v>#N/A</v>
      </c>
    </row>
    <row r="549" spans="1:12" ht="12.75" customHeight="1">
      <c r="A549" s="7">
        <v>236</v>
      </c>
      <c r="B549" s="324"/>
      <c r="C549" s="195" t="e">
        <f>VLOOKUP(B549,Ind!$B$7:$L$560,5,0)</f>
        <v>#N/A</v>
      </c>
      <c r="D549" s="195" t="e">
        <f>VLOOKUP(B549,Ind!$B$7:$L$560,7,0)</f>
        <v>#N/A</v>
      </c>
      <c r="E549" s="195" t="e">
        <f>VLOOKUP(C549,Ind!$B$7:$L$308,6,0)</f>
        <v>#N/A</v>
      </c>
      <c r="F549" s="195"/>
      <c r="G549" s="195" t="e">
        <f>VLOOKUP(D549,Ind!$B$7:$L$308,6,0)</f>
        <v>#N/A</v>
      </c>
      <c r="H549" s="195" t="e">
        <f>VLOOKUP(E549,Ind!$B$7:$L$308,6,0)</f>
        <v>#N/A</v>
      </c>
      <c r="I549" s="195"/>
      <c r="J549" s="196" t="e">
        <f>VLOOKUP(B549,Ind!$B$7:$L$560,13,0)</f>
        <v>#N/A</v>
      </c>
      <c r="K549" s="196" t="e">
        <f>VLOOKUP(B549,Ind!$B$7:$L$560,14,0)</f>
        <v>#N/A</v>
      </c>
      <c r="L549" s="196" t="e">
        <f>VLOOKUP(B549,Ind!$B$7:$L$560,15,0)</f>
        <v>#N/A</v>
      </c>
    </row>
    <row r="550" spans="1:12" ht="12.75" customHeight="1">
      <c r="A550" s="7">
        <v>237</v>
      </c>
      <c r="B550" s="324"/>
      <c r="C550" s="195" t="e">
        <f>VLOOKUP(B550,Ind!$B$7:$L$560,5,0)</f>
        <v>#N/A</v>
      </c>
      <c r="D550" s="195" t="e">
        <f>VLOOKUP(B550,Ind!$B$7:$L$560,7,0)</f>
        <v>#N/A</v>
      </c>
      <c r="E550" s="195" t="e">
        <f>VLOOKUP(C550,Ind!$B$7:$L$308,6,0)</f>
        <v>#N/A</v>
      </c>
      <c r="F550" s="195"/>
      <c r="G550" s="195" t="e">
        <f>VLOOKUP(D550,Ind!$B$7:$L$308,6,0)</f>
        <v>#N/A</v>
      </c>
      <c r="H550" s="195" t="e">
        <f>VLOOKUP(E550,Ind!$B$7:$L$308,6,0)</f>
        <v>#N/A</v>
      </c>
      <c r="I550" s="195"/>
      <c r="J550" s="196" t="e">
        <f>VLOOKUP(B550,Ind!$B$7:$L$560,13,0)</f>
        <v>#N/A</v>
      </c>
      <c r="K550" s="196" t="e">
        <f>VLOOKUP(B550,Ind!$B$7:$L$560,14,0)</f>
        <v>#N/A</v>
      </c>
      <c r="L550" s="196" t="e">
        <f>VLOOKUP(B550,Ind!$B$7:$L$560,15,0)</f>
        <v>#N/A</v>
      </c>
    </row>
    <row r="551" spans="1:12" ht="12.75" customHeight="1">
      <c r="A551" s="6">
        <v>238</v>
      </c>
      <c r="B551" s="324"/>
      <c r="C551" s="195" t="e">
        <f>VLOOKUP(B551,Ind!$B$7:$L$560,5,0)</f>
        <v>#N/A</v>
      </c>
      <c r="D551" s="195" t="e">
        <f>VLOOKUP(B551,Ind!$B$7:$L$560,7,0)</f>
        <v>#N/A</v>
      </c>
      <c r="E551" s="195" t="e">
        <f>VLOOKUP(C551,Ind!$B$7:$L$308,6,0)</f>
        <v>#N/A</v>
      </c>
      <c r="F551" s="195"/>
      <c r="G551" s="195" t="e">
        <f>VLOOKUP(D551,Ind!$B$7:$L$308,6,0)</f>
        <v>#N/A</v>
      </c>
      <c r="H551" s="195" t="e">
        <f>VLOOKUP(E551,Ind!$B$7:$L$308,6,0)</f>
        <v>#N/A</v>
      </c>
      <c r="I551" s="195"/>
      <c r="J551" s="196" t="e">
        <f>VLOOKUP(B551,Ind!$B$7:$L$560,13,0)</f>
        <v>#N/A</v>
      </c>
      <c r="K551" s="196" t="e">
        <f>VLOOKUP(B551,Ind!$B$7:$L$560,14,0)</f>
        <v>#N/A</v>
      </c>
      <c r="L551" s="196" t="e">
        <f>VLOOKUP(B551,Ind!$B$7:$L$560,15,0)</f>
        <v>#N/A</v>
      </c>
    </row>
    <row r="552" spans="1:12" ht="12.75" customHeight="1">
      <c r="A552" s="7">
        <v>239</v>
      </c>
      <c r="B552" s="324"/>
      <c r="C552" s="195" t="e">
        <f>VLOOKUP(B552,Ind!$B$7:$L$560,5,0)</f>
        <v>#N/A</v>
      </c>
      <c r="D552" s="195" t="e">
        <f>VLOOKUP(B552,Ind!$B$7:$L$560,7,0)</f>
        <v>#N/A</v>
      </c>
      <c r="E552" s="195" t="e">
        <f>VLOOKUP(C552,Ind!$B$7:$L$308,6,0)</f>
        <v>#N/A</v>
      </c>
      <c r="F552" s="195"/>
      <c r="G552" s="195" t="e">
        <f>VLOOKUP(D552,Ind!$B$7:$L$308,6,0)</f>
        <v>#N/A</v>
      </c>
      <c r="H552" s="195" t="e">
        <f>VLOOKUP(E552,Ind!$B$7:$L$308,6,0)</f>
        <v>#N/A</v>
      </c>
      <c r="I552" s="195"/>
      <c r="J552" s="196" t="e">
        <f>VLOOKUP(B552,Ind!$B$7:$L$560,13,0)</f>
        <v>#N/A</v>
      </c>
      <c r="K552" s="196" t="e">
        <f>VLOOKUP(B552,Ind!$B$7:$L$560,14,0)</f>
        <v>#N/A</v>
      </c>
      <c r="L552" s="196" t="e">
        <f>VLOOKUP(B552,Ind!$B$7:$L$560,15,0)</f>
        <v>#N/A</v>
      </c>
    </row>
    <row r="553" spans="1:12" ht="12.75" customHeight="1">
      <c r="A553" s="7">
        <v>240</v>
      </c>
      <c r="B553" s="324"/>
      <c r="C553" s="195" t="e">
        <f>VLOOKUP(B553,Ind!$B$7:$L$560,5,0)</f>
        <v>#N/A</v>
      </c>
      <c r="D553" s="195" t="e">
        <f>VLOOKUP(B553,Ind!$B$7:$L$560,7,0)</f>
        <v>#N/A</v>
      </c>
      <c r="E553" s="195" t="e">
        <f>VLOOKUP(C553,Ind!$B$7:$L$308,6,0)</f>
        <v>#N/A</v>
      </c>
      <c r="F553" s="195"/>
      <c r="G553" s="195" t="e">
        <f>VLOOKUP(D553,Ind!$B$7:$L$308,6,0)</f>
        <v>#N/A</v>
      </c>
      <c r="H553" s="195" t="e">
        <f>VLOOKUP(E553,Ind!$B$7:$L$308,6,0)</f>
        <v>#N/A</v>
      </c>
      <c r="I553" s="195"/>
      <c r="J553" s="196" t="e">
        <f>VLOOKUP(B553,Ind!$B$7:$L$560,13,0)</f>
        <v>#N/A</v>
      </c>
      <c r="K553" s="196" t="e">
        <f>VLOOKUP(B553,Ind!$B$7:$L$560,14,0)</f>
        <v>#N/A</v>
      </c>
      <c r="L553" s="196" t="e">
        <f>VLOOKUP(B553,Ind!$B$7:$L$560,15,0)</f>
        <v>#N/A</v>
      </c>
    </row>
    <row r="554" spans="1:12" ht="12.75" customHeight="1">
      <c r="A554" s="6">
        <v>241</v>
      </c>
      <c r="B554" s="324"/>
      <c r="C554" s="195" t="e">
        <f>VLOOKUP(B554,Ind!$B$7:$L$560,5,0)</f>
        <v>#N/A</v>
      </c>
      <c r="D554" s="195" t="e">
        <f>VLOOKUP(B554,Ind!$B$7:$L$560,7,0)</f>
        <v>#N/A</v>
      </c>
      <c r="E554" s="195" t="e">
        <f>VLOOKUP(C554,Ind!$B$7:$L$308,6,0)</f>
        <v>#N/A</v>
      </c>
      <c r="F554" s="195"/>
      <c r="G554" s="195" t="e">
        <f>VLOOKUP(D554,Ind!$B$7:$L$308,6,0)</f>
        <v>#N/A</v>
      </c>
      <c r="H554" s="195" t="e">
        <f>VLOOKUP(E554,Ind!$B$7:$L$308,6,0)</f>
        <v>#N/A</v>
      </c>
      <c r="I554" s="195"/>
      <c r="J554" s="196" t="e">
        <f>VLOOKUP(B554,Ind!$B$7:$L$560,13,0)</f>
        <v>#N/A</v>
      </c>
      <c r="K554" s="196" t="e">
        <f>VLOOKUP(B554,Ind!$B$7:$L$560,14,0)</f>
        <v>#N/A</v>
      </c>
      <c r="L554" s="196" t="e">
        <f>VLOOKUP(B554,Ind!$B$7:$L$560,15,0)</f>
        <v>#N/A</v>
      </c>
    </row>
    <row r="555" spans="1:12" ht="12.75" customHeight="1">
      <c r="A555" s="7">
        <v>242</v>
      </c>
      <c r="B555" s="324"/>
      <c r="C555" s="195" t="e">
        <f>VLOOKUP(B555,Ind!$B$7:$L$560,5,0)</f>
        <v>#N/A</v>
      </c>
      <c r="D555" s="195" t="e">
        <f>VLOOKUP(B555,Ind!$B$7:$L$560,7,0)</f>
        <v>#N/A</v>
      </c>
      <c r="E555" s="195" t="e">
        <f>VLOOKUP(C555,Ind!$B$7:$L$308,6,0)</f>
        <v>#N/A</v>
      </c>
      <c r="F555" s="195"/>
      <c r="G555" s="195" t="e">
        <f>VLOOKUP(D555,Ind!$B$7:$L$308,6,0)</f>
        <v>#N/A</v>
      </c>
      <c r="H555" s="195" t="e">
        <f>VLOOKUP(E555,Ind!$B$7:$L$308,6,0)</f>
        <v>#N/A</v>
      </c>
      <c r="I555" s="195"/>
      <c r="J555" s="196" t="e">
        <f>VLOOKUP(B555,Ind!$B$7:$L$560,13,0)</f>
        <v>#N/A</v>
      </c>
      <c r="K555" s="196" t="e">
        <f>VLOOKUP(B555,Ind!$B$7:$L$560,14,0)</f>
        <v>#N/A</v>
      </c>
      <c r="L555" s="196" t="e">
        <f>VLOOKUP(B555,Ind!$B$7:$L$560,15,0)</f>
        <v>#N/A</v>
      </c>
    </row>
    <row r="556" spans="1:12" ht="12.75" customHeight="1">
      <c r="A556" s="7">
        <v>243</v>
      </c>
      <c r="B556" s="324"/>
      <c r="C556" s="195" t="e">
        <f>VLOOKUP(B556,Ind!$B$7:$L$560,5,0)</f>
        <v>#N/A</v>
      </c>
      <c r="D556" s="195" t="e">
        <f>VLOOKUP(B556,Ind!$B$7:$L$560,7,0)</f>
        <v>#N/A</v>
      </c>
      <c r="E556" s="195" t="e">
        <f>VLOOKUP(C556,Ind!$B$7:$L$308,6,0)</f>
        <v>#N/A</v>
      </c>
      <c r="F556" s="195"/>
      <c r="G556" s="195" t="e">
        <f>VLOOKUP(D556,Ind!$B$7:$L$308,6,0)</f>
        <v>#N/A</v>
      </c>
      <c r="H556" s="195" t="e">
        <f>VLOOKUP(E556,Ind!$B$7:$L$308,6,0)</f>
        <v>#N/A</v>
      </c>
      <c r="I556" s="195"/>
      <c r="J556" s="196" t="e">
        <f>VLOOKUP(B556,Ind!$B$7:$L$560,13,0)</f>
        <v>#N/A</v>
      </c>
      <c r="K556" s="196" t="e">
        <f>VLOOKUP(B556,Ind!$B$7:$L$560,14,0)</f>
        <v>#N/A</v>
      </c>
      <c r="L556" s="196" t="e">
        <f>VLOOKUP(B556,Ind!$B$7:$L$560,15,0)</f>
        <v>#N/A</v>
      </c>
    </row>
    <row r="557" spans="1:12" ht="12.75" customHeight="1">
      <c r="A557" s="6">
        <v>244</v>
      </c>
      <c r="B557" s="324"/>
      <c r="C557" s="195" t="e">
        <f>VLOOKUP(B557,Ind!$B$7:$L$560,5,0)</f>
        <v>#N/A</v>
      </c>
      <c r="D557" s="195" t="e">
        <f>VLOOKUP(B557,Ind!$B$7:$L$560,7,0)</f>
        <v>#N/A</v>
      </c>
      <c r="E557" s="195" t="e">
        <f>VLOOKUP(C557,Ind!$B$7:$L$308,6,0)</f>
        <v>#N/A</v>
      </c>
      <c r="F557" s="195"/>
      <c r="G557" s="195" t="e">
        <f>VLOOKUP(D557,Ind!$B$7:$L$308,6,0)</f>
        <v>#N/A</v>
      </c>
      <c r="H557" s="195" t="e">
        <f>VLOOKUP(E557,Ind!$B$7:$L$308,6,0)</f>
        <v>#N/A</v>
      </c>
      <c r="I557" s="195"/>
      <c r="J557" s="196" t="e">
        <f>VLOOKUP(B557,Ind!$B$7:$L$560,13,0)</f>
        <v>#N/A</v>
      </c>
      <c r="K557" s="196" t="e">
        <f>VLOOKUP(B557,Ind!$B$7:$L$560,14,0)</f>
        <v>#N/A</v>
      </c>
      <c r="L557" s="196" t="e">
        <f>VLOOKUP(B557,Ind!$B$7:$L$560,15,0)</f>
        <v>#N/A</v>
      </c>
    </row>
    <row r="558" spans="1:12" ht="12.75" customHeight="1">
      <c r="A558" s="7">
        <v>245</v>
      </c>
      <c r="B558" s="324"/>
      <c r="C558" s="195" t="e">
        <f>VLOOKUP(B558,Ind!$B$7:$L$560,5,0)</f>
        <v>#N/A</v>
      </c>
      <c r="D558" s="195" t="e">
        <f>VLOOKUP(B558,Ind!$B$7:$L$560,7,0)</f>
        <v>#N/A</v>
      </c>
      <c r="E558" s="195" t="e">
        <f>VLOOKUP(C558,Ind!$B$7:$L$308,6,0)</f>
        <v>#N/A</v>
      </c>
      <c r="F558" s="195"/>
      <c r="G558" s="195" t="e">
        <f>VLOOKUP(D558,Ind!$B$7:$L$308,6,0)</f>
        <v>#N/A</v>
      </c>
      <c r="H558" s="195" t="e">
        <f>VLOOKUP(E558,Ind!$B$7:$L$308,6,0)</f>
        <v>#N/A</v>
      </c>
      <c r="I558" s="195"/>
      <c r="J558" s="196" t="e">
        <f>VLOOKUP(B558,Ind!$B$7:$L$560,13,0)</f>
        <v>#N/A</v>
      </c>
      <c r="K558" s="196" t="e">
        <f>VLOOKUP(B558,Ind!$B$7:$L$560,14,0)</f>
        <v>#N/A</v>
      </c>
      <c r="L558" s="196" t="e">
        <f>VLOOKUP(B558,Ind!$B$7:$L$560,15,0)</f>
        <v>#N/A</v>
      </c>
    </row>
    <row r="559" spans="1:12" ht="12.75" customHeight="1">
      <c r="A559" s="7">
        <v>246</v>
      </c>
      <c r="B559" s="324"/>
      <c r="C559" s="195" t="e">
        <f>VLOOKUP(B559,Ind!$B$7:$L$560,5,0)</f>
        <v>#N/A</v>
      </c>
      <c r="D559" s="195" t="e">
        <f>VLOOKUP(B559,Ind!$B$7:$L$560,7,0)</f>
        <v>#N/A</v>
      </c>
      <c r="E559" s="195" t="e">
        <f>VLOOKUP(C559,Ind!$B$7:$L$308,6,0)</f>
        <v>#N/A</v>
      </c>
      <c r="F559" s="195"/>
      <c r="G559" s="195" t="e">
        <f>VLOOKUP(D559,Ind!$B$7:$L$308,6,0)</f>
        <v>#N/A</v>
      </c>
      <c r="H559" s="195" t="e">
        <f>VLOOKUP(E559,Ind!$B$7:$L$308,6,0)</f>
        <v>#N/A</v>
      </c>
      <c r="I559" s="195"/>
      <c r="J559" s="196" t="e">
        <f>VLOOKUP(B559,Ind!$B$7:$L$560,13,0)</f>
        <v>#N/A</v>
      </c>
      <c r="K559" s="196" t="e">
        <f>VLOOKUP(B559,Ind!$B$7:$L$560,14,0)</f>
        <v>#N/A</v>
      </c>
      <c r="L559" s="196" t="e">
        <f>VLOOKUP(B559,Ind!$B$7:$L$560,15,0)</f>
        <v>#N/A</v>
      </c>
    </row>
    <row r="560" spans="1:12" ht="12.75" customHeight="1">
      <c r="A560" s="6">
        <v>247</v>
      </c>
      <c r="B560" s="324"/>
      <c r="C560" s="195" t="e">
        <f>VLOOKUP(B560,Ind!$B$7:$L$560,5,0)</f>
        <v>#N/A</v>
      </c>
      <c r="D560" s="195" t="e">
        <f>VLOOKUP(B560,Ind!$B$7:$L$560,7,0)</f>
        <v>#N/A</v>
      </c>
      <c r="E560" s="195" t="e">
        <f>VLOOKUP(C560,Ind!$B$7:$L$308,6,0)</f>
        <v>#N/A</v>
      </c>
      <c r="F560" s="195"/>
      <c r="G560" s="195" t="e">
        <f>VLOOKUP(D560,Ind!$B$7:$L$308,6,0)</f>
        <v>#N/A</v>
      </c>
      <c r="H560" s="195" t="e">
        <f>VLOOKUP(E560,Ind!$B$7:$L$308,6,0)</f>
        <v>#N/A</v>
      </c>
      <c r="I560" s="195"/>
      <c r="J560" s="196" t="e">
        <f>VLOOKUP(B560,Ind!$B$7:$L$560,13,0)</f>
        <v>#N/A</v>
      </c>
      <c r="K560" s="196" t="e">
        <f>VLOOKUP(B560,Ind!$B$7:$L$560,14,0)</f>
        <v>#N/A</v>
      </c>
      <c r="L560" s="196" t="e">
        <f>VLOOKUP(B560,Ind!$B$7:$L$560,15,0)</f>
        <v>#N/A</v>
      </c>
    </row>
    <row r="561" spans="1:12" ht="12.75" customHeight="1">
      <c r="A561" s="7">
        <v>248</v>
      </c>
      <c r="B561" s="324"/>
      <c r="C561" s="195" t="e">
        <f>VLOOKUP(B561,Ind!$B$7:$L$560,5,0)</f>
        <v>#N/A</v>
      </c>
      <c r="D561" s="195" t="e">
        <f>VLOOKUP(B561,Ind!$B$7:$L$560,7,0)</f>
        <v>#N/A</v>
      </c>
      <c r="E561" s="195" t="e">
        <f>VLOOKUP(C561,Ind!$B$7:$L$308,6,0)</f>
        <v>#N/A</v>
      </c>
      <c r="F561" s="195"/>
      <c r="G561" s="195" t="e">
        <f>VLOOKUP(D561,Ind!$B$7:$L$308,6,0)</f>
        <v>#N/A</v>
      </c>
      <c r="H561" s="195" t="e">
        <f>VLOOKUP(E561,Ind!$B$7:$L$308,6,0)</f>
        <v>#N/A</v>
      </c>
      <c r="I561" s="195"/>
      <c r="J561" s="196" t="e">
        <f>VLOOKUP(B561,Ind!$B$7:$L$560,13,0)</f>
        <v>#N/A</v>
      </c>
      <c r="K561" s="196" t="e">
        <f>VLOOKUP(B561,Ind!$B$7:$L$560,14,0)</f>
        <v>#N/A</v>
      </c>
      <c r="L561" s="196" t="e">
        <f>VLOOKUP(B561,Ind!$B$7:$L$560,15,0)</f>
        <v>#N/A</v>
      </c>
    </row>
    <row r="562" spans="1:12" ht="12.75" customHeight="1">
      <c r="A562" s="7">
        <v>249</v>
      </c>
      <c r="B562" s="344"/>
      <c r="C562" s="195" t="e">
        <f>VLOOKUP(B562,Ind!$B$7:$L$560,5,0)</f>
        <v>#N/A</v>
      </c>
      <c r="D562" s="195" t="e">
        <f>VLOOKUP(B562,Ind!$B$7:$L$560,7,0)</f>
        <v>#N/A</v>
      </c>
      <c r="E562" s="195" t="e">
        <f>VLOOKUP(C562,Ind!$B$7:$L$308,6,0)</f>
        <v>#N/A</v>
      </c>
      <c r="F562" s="195"/>
      <c r="G562" s="195" t="e">
        <f>VLOOKUP(D562,Ind!$B$7:$L$308,6,0)</f>
        <v>#N/A</v>
      </c>
      <c r="H562" s="195" t="e">
        <f>VLOOKUP(E562,Ind!$B$7:$L$308,6,0)</f>
        <v>#N/A</v>
      </c>
      <c r="I562" s="195"/>
      <c r="J562" s="196" t="e">
        <f>VLOOKUP(B562,Ind!$B$7:$L$560,13,0)</f>
        <v>#N/A</v>
      </c>
      <c r="K562" s="196" t="e">
        <f>VLOOKUP(B562,Ind!$B$7:$L$560,14,0)</f>
        <v>#N/A</v>
      </c>
      <c r="L562" s="196" t="e">
        <f>VLOOKUP(B562,Ind!$B$7:$L$560,15,0)</f>
        <v>#N/A</v>
      </c>
    </row>
    <row r="563" spans="1:12" ht="12.75" customHeight="1">
      <c r="A563" s="6">
        <v>250</v>
      </c>
      <c r="B563" s="344"/>
      <c r="C563" s="195" t="e">
        <f>VLOOKUP(B563,Ind!$B$7:$L$560,5,0)</f>
        <v>#N/A</v>
      </c>
      <c r="D563" s="195" t="e">
        <f>VLOOKUP(B563,Ind!$B$7:$L$560,7,0)</f>
        <v>#N/A</v>
      </c>
      <c r="E563" s="195" t="e">
        <f>VLOOKUP(C563,Ind!$B$7:$L$308,6,0)</f>
        <v>#N/A</v>
      </c>
      <c r="F563" s="195"/>
      <c r="G563" s="195" t="e">
        <f>VLOOKUP(D563,Ind!$B$7:$L$308,6,0)</f>
        <v>#N/A</v>
      </c>
      <c r="H563" s="195" t="e">
        <f>VLOOKUP(E563,Ind!$B$7:$L$308,6,0)</f>
        <v>#N/A</v>
      </c>
      <c r="I563" s="195"/>
      <c r="J563" s="196" t="e">
        <f>VLOOKUP(B563,Ind!$B$7:$L$560,13,0)</f>
        <v>#N/A</v>
      </c>
      <c r="K563" s="196" t="e">
        <f>VLOOKUP(B563,Ind!$B$7:$L$560,14,0)</f>
        <v>#N/A</v>
      </c>
      <c r="L563" s="196" t="e">
        <f>VLOOKUP(B563,Ind!$B$7:$L$560,15,0)</f>
        <v>#N/A</v>
      </c>
    </row>
    <row r="564" spans="1:12" ht="12.75" customHeight="1">
      <c r="A564" s="7">
        <v>251</v>
      </c>
      <c r="B564" s="344"/>
      <c r="C564" s="195" t="e">
        <f>VLOOKUP(B564,Ind!$B$7:$L$560,5,0)</f>
        <v>#N/A</v>
      </c>
      <c r="D564" s="195" t="e">
        <f>VLOOKUP(B564,Ind!$B$7:$L$560,7,0)</f>
        <v>#N/A</v>
      </c>
      <c r="E564" s="195" t="e">
        <f>VLOOKUP(C564,Ind!$B$7:$L$308,6,0)</f>
        <v>#N/A</v>
      </c>
      <c r="F564" s="195"/>
      <c r="G564" s="195" t="e">
        <f>VLOOKUP(D564,Ind!$B$7:$L$308,6,0)</f>
        <v>#N/A</v>
      </c>
      <c r="H564" s="195" t="e">
        <f>VLOOKUP(E564,Ind!$B$7:$L$308,6,0)</f>
        <v>#N/A</v>
      </c>
      <c r="I564" s="195"/>
      <c r="J564" s="196" t="e">
        <f>VLOOKUP(B564,Ind!$B$7:$L$560,13,0)</f>
        <v>#N/A</v>
      </c>
      <c r="K564" s="196" t="e">
        <f>VLOOKUP(B564,Ind!$B$7:$L$560,14,0)</f>
        <v>#N/A</v>
      </c>
      <c r="L564" s="196" t="e">
        <f>VLOOKUP(B564,Ind!$B$7:$L$560,15,0)</f>
        <v>#N/A</v>
      </c>
    </row>
    <row r="565" spans="1:12" ht="12.75" customHeight="1">
      <c r="A565" s="7">
        <v>252</v>
      </c>
      <c r="B565" s="344"/>
      <c r="C565" s="195" t="e">
        <f>VLOOKUP(B565,Ind!$B$7:$L$560,5,0)</f>
        <v>#N/A</v>
      </c>
      <c r="D565" s="195" t="e">
        <f>VLOOKUP(B565,Ind!$B$7:$L$560,7,0)</f>
        <v>#N/A</v>
      </c>
      <c r="E565" s="195" t="e">
        <f>VLOOKUP(C565,Ind!$B$7:$L$308,6,0)</f>
        <v>#N/A</v>
      </c>
      <c r="F565" s="195"/>
      <c r="G565" s="195" t="e">
        <f>VLOOKUP(D565,Ind!$B$7:$L$308,6,0)</f>
        <v>#N/A</v>
      </c>
      <c r="H565" s="195" t="e">
        <f>VLOOKUP(E565,Ind!$B$7:$L$308,6,0)</f>
        <v>#N/A</v>
      </c>
      <c r="I565" s="195"/>
      <c r="J565" s="196" t="e">
        <f>VLOOKUP(B565,Ind!$B$7:$L$560,13,0)</f>
        <v>#N/A</v>
      </c>
      <c r="K565" s="196" t="e">
        <f>VLOOKUP(B565,Ind!$B$7:$L$560,14,0)</f>
        <v>#N/A</v>
      </c>
      <c r="L565" s="196" t="e">
        <f>VLOOKUP(B565,Ind!$B$7:$L$560,15,0)</f>
        <v>#N/A</v>
      </c>
    </row>
    <row r="566" spans="1:12" ht="12.75" customHeight="1">
      <c r="A566" s="6">
        <v>253</v>
      </c>
      <c r="B566" s="344"/>
      <c r="C566" s="195" t="e">
        <f>VLOOKUP(B566,Ind!$B$7:$L$560,5,0)</f>
        <v>#N/A</v>
      </c>
      <c r="D566" s="195" t="e">
        <f>VLOOKUP(B566,Ind!$B$7:$L$560,7,0)</f>
        <v>#N/A</v>
      </c>
      <c r="E566" s="195" t="e">
        <f>VLOOKUP(C566,Ind!$B$7:$L$308,6,0)</f>
        <v>#N/A</v>
      </c>
      <c r="F566" s="195"/>
      <c r="G566" s="195" t="e">
        <f>VLOOKUP(D566,Ind!$B$7:$L$308,6,0)</f>
        <v>#N/A</v>
      </c>
      <c r="H566" s="195" t="e">
        <f>VLOOKUP(E566,Ind!$B$7:$L$308,6,0)</f>
        <v>#N/A</v>
      </c>
      <c r="I566" s="195"/>
      <c r="J566" s="196" t="e">
        <f>VLOOKUP(B566,Ind!$B$7:$L$560,13,0)</f>
        <v>#N/A</v>
      </c>
      <c r="K566" s="196" t="e">
        <f>VLOOKUP(B566,Ind!$B$7:$L$560,14,0)</f>
        <v>#N/A</v>
      </c>
      <c r="L566" s="196" t="e">
        <f>VLOOKUP(B566,Ind!$B$7:$L$560,15,0)</f>
        <v>#N/A</v>
      </c>
    </row>
    <row r="567" spans="1:12" ht="12.75" customHeight="1">
      <c r="A567" s="7">
        <v>254</v>
      </c>
      <c r="B567" s="344"/>
      <c r="C567" s="195" t="e">
        <f>VLOOKUP(B567,Ind!$B$7:$L$560,5,0)</f>
        <v>#N/A</v>
      </c>
      <c r="D567" s="195" t="e">
        <f>VLOOKUP(B567,Ind!$B$7:$L$560,7,0)</f>
        <v>#N/A</v>
      </c>
      <c r="E567" s="195" t="e">
        <f>VLOOKUP(C567,Ind!$B$7:$L$308,6,0)</f>
        <v>#N/A</v>
      </c>
      <c r="F567" s="195"/>
      <c r="G567" s="195" t="e">
        <f>VLOOKUP(D567,Ind!$B$7:$L$308,6,0)</f>
        <v>#N/A</v>
      </c>
      <c r="H567" s="195" t="e">
        <f>VLOOKUP(E567,Ind!$B$7:$L$308,6,0)</f>
        <v>#N/A</v>
      </c>
      <c r="I567" s="195"/>
      <c r="J567" s="196" t="e">
        <f>VLOOKUP(B567,Ind!$B$7:$L$560,13,0)</f>
        <v>#N/A</v>
      </c>
      <c r="K567" s="196" t="e">
        <f>VLOOKUP(B567,Ind!$B$7:$L$560,14,0)</f>
        <v>#N/A</v>
      </c>
      <c r="L567" s="196" t="e">
        <f>VLOOKUP(B567,Ind!$B$7:$L$560,15,0)</f>
        <v>#N/A</v>
      </c>
    </row>
    <row r="568" spans="1:12" ht="12.75" customHeight="1">
      <c r="A568" s="7">
        <v>255</v>
      </c>
      <c r="B568" s="346"/>
      <c r="C568" s="195" t="e">
        <f>VLOOKUP(B568,Ind!$B$7:$L$560,5,0)</f>
        <v>#N/A</v>
      </c>
      <c r="D568" s="195" t="e">
        <f>VLOOKUP(B568,Ind!$B$7:$L$560,7,0)</f>
        <v>#N/A</v>
      </c>
      <c r="E568" s="195" t="e">
        <f>VLOOKUP(C568,Ind!$B$7:$L$308,6,0)</f>
        <v>#N/A</v>
      </c>
      <c r="F568" s="195"/>
      <c r="G568" s="195" t="e">
        <f>VLOOKUP(D568,Ind!$B$7:$L$308,6,0)</f>
        <v>#N/A</v>
      </c>
      <c r="H568" s="195" t="e">
        <f>VLOOKUP(E568,Ind!$B$7:$L$308,6,0)</f>
        <v>#N/A</v>
      </c>
      <c r="I568" s="195"/>
      <c r="J568" s="196" t="e">
        <f>VLOOKUP(B568,Ind!$B$7:$L$560,13,0)</f>
        <v>#N/A</v>
      </c>
      <c r="K568" s="196" t="e">
        <f>VLOOKUP(B568,Ind!$B$7:$L$560,14,0)</f>
        <v>#N/A</v>
      </c>
      <c r="L568" s="196" t="e">
        <f>VLOOKUP(B568,Ind!$B$7:$L$560,15,0)</f>
        <v>#N/A</v>
      </c>
    </row>
    <row r="569" spans="1:12" ht="12.75" customHeight="1">
      <c r="A569" s="6">
        <v>256</v>
      </c>
      <c r="B569" s="344"/>
      <c r="C569" s="195" t="e">
        <f>VLOOKUP(B569,Ind!$B$7:$L$560,5,0)</f>
        <v>#N/A</v>
      </c>
      <c r="D569" s="195" t="e">
        <f>VLOOKUP(B569,Ind!$B$7:$L$560,7,0)</f>
        <v>#N/A</v>
      </c>
      <c r="E569" s="195" t="e">
        <f>VLOOKUP(C569,Ind!$B$7:$L$308,6,0)</f>
        <v>#N/A</v>
      </c>
      <c r="F569" s="195"/>
      <c r="G569" s="195" t="e">
        <f>VLOOKUP(D569,Ind!$B$7:$L$308,6,0)</f>
        <v>#N/A</v>
      </c>
      <c r="H569" s="195" t="e">
        <f>VLOOKUP(E569,Ind!$B$7:$L$308,6,0)</f>
        <v>#N/A</v>
      </c>
      <c r="I569" s="195"/>
      <c r="J569" s="196" t="e">
        <f>VLOOKUP(B569,Ind!$B$7:$L$560,13,0)</f>
        <v>#N/A</v>
      </c>
      <c r="K569" s="196" t="e">
        <f>VLOOKUP(B569,Ind!$B$7:$L$560,14,0)</f>
        <v>#N/A</v>
      </c>
      <c r="L569" s="196" t="e">
        <f>VLOOKUP(B569,Ind!$B$7:$L$560,15,0)</f>
        <v>#N/A</v>
      </c>
    </row>
    <row r="570" spans="1:12" ht="12.75" customHeight="1">
      <c r="A570" s="7">
        <v>257</v>
      </c>
      <c r="B570" s="344"/>
      <c r="C570" s="195" t="e">
        <f>VLOOKUP(B570,Ind!$B$7:$L$560,5,0)</f>
        <v>#N/A</v>
      </c>
      <c r="D570" s="195" t="e">
        <f>VLOOKUP(B570,Ind!$B$7:$L$560,7,0)</f>
        <v>#N/A</v>
      </c>
      <c r="E570" s="195" t="e">
        <f>VLOOKUP(C570,Ind!$B$7:$L$308,6,0)</f>
        <v>#N/A</v>
      </c>
      <c r="F570" s="195"/>
      <c r="G570" s="195" t="e">
        <f>VLOOKUP(D570,Ind!$B$7:$L$308,6,0)</f>
        <v>#N/A</v>
      </c>
      <c r="H570" s="195" t="e">
        <f>VLOOKUP(E570,Ind!$B$7:$L$308,6,0)</f>
        <v>#N/A</v>
      </c>
      <c r="I570" s="195"/>
      <c r="J570" s="196" t="e">
        <f>VLOOKUP(B570,Ind!$B$7:$L$560,13,0)</f>
        <v>#N/A</v>
      </c>
      <c r="K570" s="196" t="e">
        <f>VLOOKUP(B570,Ind!$B$7:$L$560,14,0)</f>
        <v>#N/A</v>
      </c>
      <c r="L570" s="196" t="e">
        <f>VLOOKUP(B570,Ind!$B$7:$L$560,15,0)</f>
        <v>#N/A</v>
      </c>
    </row>
    <row r="571" spans="1:12" ht="12.75" customHeight="1">
      <c r="A571" s="7">
        <v>258</v>
      </c>
      <c r="B571" s="344"/>
      <c r="C571" s="195" t="e">
        <f>VLOOKUP(B571,Ind!$B$7:$L$560,5,0)</f>
        <v>#N/A</v>
      </c>
      <c r="D571" s="195" t="e">
        <f>VLOOKUP(B571,Ind!$B$7:$L$560,7,0)</f>
        <v>#N/A</v>
      </c>
      <c r="E571" s="195" t="e">
        <f>VLOOKUP(C571,Ind!$B$7:$L$308,6,0)</f>
        <v>#N/A</v>
      </c>
      <c r="F571" s="195"/>
      <c r="G571" s="195" t="e">
        <f>VLOOKUP(D571,Ind!$B$7:$L$308,6,0)</f>
        <v>#N/A</v>
      </c>
      <c r="H571" s="195" t="e">
        <f>VLOOKUP(E571,Ind!$B$7:$L$308,6,0)</f>
        <v>#N/A</v>
      </c>
      <c r="I571" s="195"/>
      <c r="J571" s="196" t="e">
        <f>VLOOKUP(B571,Ind!$B$7:$L$560,13,0)</f>
        <v>#N/A</v>
      </c>
      <c r="K571" s="196" t="e">
        <f>VLOOKUP(B571,Ind!$B$7:$L$560,14,0)</f>
        <v>#N/A</v>
      </c>
      <c r="L571" s="196" t="e">
        <f>VLOOKUP(B571,Ind!$B$7:$L$560,15,0)</f>
        <v>#N/A</v>
      </c>
    </row>
    <row r="572" spans="1:12" ht="12.75" customHeight="1">
      <c r="A572" s="6">
        <v>259</v>
      </c>
      <c r="B572" s="344"/>
      <c r="C572" s="195" t="e">
        <f>VLOOKUP(B572,Ind!$B$7:$L$560,5,0)</f>
        <v>#N/A</v>
      </c>
      <c r="D572" s="195" t="e">
        <f>VLOOKUP(B572,Ind!$B$7:$L$560,7,0)</f>
        <v>#N/A</v>
      </c>
      <c r="E572" s="195" t="e">
        <f>VLOOKUP(C572,Ind!$B$7:$L$308,6,0)</f>
        <v>#N/A</v>
      </c>
      <c r="F572" s="195"/>
      <c r="G572" s="195" t="e">
        <f>VLOOKUP(D572,Ind!$B$7:$L$308,6,0)</f>
        <v>#N/A</v>
      </c>
      <c r="H572" s="195" t="e">
        <f>VLOOKUP(E572,Ind!$B$7:$L$308,6,0)</f>
        <v>#N/A</v>
      </c>
      <c r="I572" s="195"/>
      <c r="J572" s="196" t="e">
        <f>VLOOKUP(B572,Ind!$B$7:$L$560,13,0)</f>
        <v>#N/A</v>
      </c>
      <c r="K572" s="196" t="e">
        <f>VLOOKUP(B572,Ind!$B$7:$L$560,14,0)</f>
        <v>#N/A</v>
      </c>
      <c r="L572" s="196" t="e">
        <f>VLOOKUP(B572,Ind!$B$7:$L$560,15,0)</f>
        <v>#N/A</v>
      </c>
    </row>
    <row r="573" spans="1:12" ht="12.75" customHeight="1">
      <c r="A573" s="7">
        <v>260</v>
      </c>
      <c r="B573" s="344"/>
      <c r="C573" s="195" t="e">
        <f>VLOOKUP(B573,Ind!$B$7:$L$560,5,0)</f>
        <v>#N/A</v>
      </c>
      <c r="D573" s="195" t="e">
        <f>VLOOKUP(B573,Ind!$B$7:$L$560,7,0)</f>
        <v>#N/A</v>
      </c>
      <c r="E573" s="195" t="e">
        <f>VLOOKUP(C573,Ind!$B$7:$L$308,6,0)</f>
        <v>#N/A</v>
      </c>
      <c r="F573" s="195"/>
      <c r="G573" s="195" t="e">
        <f>VLOOKUP(D573,Ind!$B$7:$L$308,6,0)</f>
        <v>#N/A</v>
      </c>
      <c r="H573" s="195" t="e">
        <f>VLOOKUP(E573,Ind!$B$7:$L$308,6,0)</f>
        <v>#N/A</v>
      </c>
      <c r="I573" s="195"/>
      <c r="J573" s="196" t="e">
        <f>VLOOKUP(B573,Ind!$B$7:$L$560,13,0)</f>
        <v>#N/A</v>
      </c>
      <c r="K573" s="196" t="e">
        <f>VLOOKUP(B573,Ind!$B$7:$L$560,14,0)</f>
        <v>#N/A</v>
      </c>
      <c r="L573" s="196" t="e">
        <f>VLOOKUP(B573,Ind!$B$7:$L$560,15,0)</f>
        <v>#N/A</v>
      </c>
    </row>
    <row r="574" spans="1:12" ht="12.75" customHeight="1">
      <c r="A574" s="7">
        <v>261</v>
      </c>
      <c r="B574" s="344"/>
      <c r="C574" s="195" t="e">
        <f>VLOOKUP(B574,Ind!$B$7:$L$560,5,0)</f>
        <v>#N/A</v>
      </c>
      <c r="D574" s="195" t="e">
        <f>VLOOKUP(B574,Ind!$B$7:$L$560,7,0)</f>
        <v>#N/A</v>
      </c>
      <c r="E574" s="195" t="e">
        <f>VLOOKUP(C574,Ind!$B$7:$L$308,6,0)</f>
        <v>#N/A</v>
      </c>
      <c r="F574" s="195"/>
      <c r="G574" s="195" t="e">
        <f>VLOOKUP(D574,Ind!$B$7:$L$308,6,0)</f>
        <v>#N/A</v>
      </c>
      <c r="H574" s="195" t="e">
        <f>VLOOKUP(E574,Ind!$B$7:$L$308,6,0)</f>
        <v>#N/A</v>
      </c>
      <c r="I574" s="195"/>
      <c r="J574" s="196" t="e">
        <f>VLOOKUP(B574,Ind!$B$7:$L$560,13,0)</f>
        <v>#N/A</v>
      </c>
      <c r="K574" s="196" t="e">
        <f>VLOOKUP(B574,Ind!$B$7:$L$560,14,0)</f>
        <v>#N/A</v>
      </c>
      <c r="L574" s="196" t="e">
        <f>VLOOKUP(B574,Ind!$B$7:$L$560,15,0)</f>
        <v>#N/A</v>
      </c>
    </row>
    <row r="575" spans="1:12" ht="12.75" customHeight="1">
      <c r="A575" s="6">
        <v>262</v>
      </c>
      <c r="B575" s="344"/>
      <c r="C575" s="195" t="e">
        <f>VLOOKUP(B575,Ind!$B$7:$L$560,5,0)</f>
        <v>#N/A</v>
      </c>
      <c r="D575" s="195" t="e">
        <f>VLOOKUP(B575,Ind!$B$7:$L$560,7,0)</f>
        <v>#N/A</v>
      </c>
      <c r="E575" s="195" t="e">
        <f>VLOOKUP(C575,Ind!$B$7:$L$308,6,0)</f>
        <v>#N/A</v>
      </c>
      <c r="F575" s="195"/>
      <c r="G575" s="195" t="e">
        <f>VLOOKUP(D575,Ind!$B$7:$L$308,6,0)</f>
        <v>#N/A</v>
      </c>
      <c r="H575" s="195" t="e">
        <f>VLOOKUP(E575,Ind!$B$7:$L$308,6,0)</f>
        <v>#N/A</v>
      </c>
      <c r="I575" s="195"/>
      <c r="J575" s="196" t="e">
        <f>VLOOKUP(B575,Ind!$B$7:$L$560,13,0)</f>
        <v>#N/A</v>
      </c>
      <c r="K575" s="196" t="e">
        <f>VLOOKUP(B575,Ind!$B$7:$L$560,14,0)</f>
        <v>#N/A</v>
      </c>
      <c r="L575" s="196" t="e">
        <f>VLOOKUP(B575,Ind!$B$7:$L$560,15,0)</f>
        <v>#N/A</v>
      </c>
    </row>
    <row r="576" spans="1:12" ht="12.75" customHeight="1">
      <c r="A576" s="7">
        <v>263</v>
      </c>
      <c r="B576" s="344"/>
      <c r="C576" s="195" t="e">
        <f>VLOOKUP(B576,Ind!$B$7:$L$560,5,0)</f>
        <v>#N/A</v>
      </c>
      <c r="D576" s="195" t="e">
        <f>VLOOKUP(B576,Ind!$B$7:$L$560,7,0)</f>
        <v>#N/A</v>
      </c>
      <c r="E576" s="195" t="e">
        <f>VLOOKUP(C576,Ind!$B$7:$L$308,6,0)</f>
        <v>#N/A</v>
      </c>
      <c r="F576" s="195"/>
      <c r="G576" s="195" t="e">
        <f>VLOOKUP(D576,Ind!$B$7:$L$308,6,0)</f>
        <v>#N/A</v>
      </c>
      <c r="H576" s="195" t="e">
        <f>VLOOKUP(E576,Ind!$B$7:$L$308,6,0)</f>
        <v>#N/A</v>
      </c>
      <c r="I576" s="195"/>
      <c r="J576" s="196" t="e">
        <f>VLOOKUP(B576,Ind!$B$7:$L$560,13,0)</f>
        <v>#N/A</v>
      </c>
      <c r="K576" s="196" t="e">
        <f>VLOOKUP(B576,Ind!$B$7:$L$560,14,0)</f>
        <v>#N/A</v>
      </c>
      <c r="L576" s="196" t="e">
        <f>VLOOKUP(B576,Ind!$B$7:$L$560,15,0)</f>
        <v>#N/A</v>
      </c>
    </row>
    <row r="577" spans="1:12" ht="12.75" customHeight="1">
      <c r="A577" s="7">
        <v>264</v>
      </c>
      <c r="B577" s="344"/>
      <c r="C577" s="195" t="e">
        <f>VLOOKUP(B577,Ind!$B$7:$L$560,5,0)</f>
        <v>#N/A</v>
      </c>
      <c r="D577" s="195" t="e">
        <f>VLOOKUP(B577,Ind!$B$7:$L$560,7,0)</f>
        <v>#N/A</v>
      </c>
      <c r="E577" s="195" t="e">
        <f>VLOOKUP(C577,Ind!$B$7:$L$308,6,0)</f>
        <v>#N/A</v>
      </c>
      <c r="F577" s="195"/>
      <c r="G577" s="195" t="e">
        <f>VLOOKUP(D577,Ind!$B$7:$L$308,6,0)</f>
        <v>#N/A</v>
      </c>
      <c r="H577" s="195" t="e">
        <f>VLOOKUP(E577,Ind!$B$7:$L$308,6,0)</f>
        <v>#N/A</v>
      </c>
      <c r="I577" s="195"/>
      <c r="J577" s="196" t="e">
        <f>VLOOKUP(B577,Ind!$B$7:$L$560,13,0)</f>
        <v>#N/A</v>
      </c>
      <c r="K577" s="196" t="e">
        <f>VLOOKUP(B577,Ind!$B$7:$L$560,14,0)</f>
        <v>#N/A</v>
      </c>
      <c r="L577" s="196" t="e">
        <f>VLOOKUP(B577,Ind!$B$7:$L$560,15,0)</f>
        <v>#N/A</v>
      </c>
    </row>
    <row r="578" spans="1:12" ht="12.75" customHeight="1">
      <c r="A578" s="6">
        <v>265</v>
      </c>
      <c r="B578" s="344"/>
      <c r="C578" s="195" t="e">
        <f>VLOOKUP(B578,Ind!$B$7:$L$560,5,0)</f>
        <v>#N/A</v>
      </c>
      <c r="D578" s="195" t="e">
        <f>VLOOKUP(B578,Ind!$B$7:$L$560,7,0)</f>
        <v>#N/A</v>
      </c>
      <c r="E578" s="195" t="e">
        <f>VLOOKUP(C578,Ind!$B$7:$L$308,6,0)</f>
        <v>#N/A</v>
      </c>
      <c r="F578" s="195"/>
      <c r="G578" s="195" t="e">
        <f>VLOOKUP(D578,Ind!$B$7:$L$308,6,0)</f>
        <v>#N/A</v>
      </c>
      <c r="H578" s="195" t="e">
        <f>VLOOKUP(E578,Ind!$B$7:$L$308,6,0)</f>
        <v>#N/A</v>
      </c>
      <c r="I578" s="195"/>
      <c r="J578" s="196" t="e">
        <f>VLOOKUP(B578,Ind!$B$7:$L$560,13,0)</f>
        <v>#N/A</v>
      </c>
      <c r="K578" s="196" t="e">
        <f>VLOOKUP(B578,Ind!$B$7:$L$560,14,0)</f>
        <v>#N/A</v>
      </c>
      <c r="L578" s="196" t="e">
        <f>VLOOKUP(B578,Ind!$B$7:$L$560,15,0)</f>
        <v>#N/A</v>
      </c>
    </row>
    <row r="579" spans="1:12" ht="12.75" customHeight="1">
      <c r="A579" s="7">
        <v>266</v>
      </c>
      <c r="B579" s="344"/>
      <c r="C579" s="195" t="e">
        <f>VLOOKUP(B579,Ind!$B$7:$L$560,5,0)</f>
        <v>#N/A</v>
      </c>
      <c r="D579" s="195" t="e">
        <f>VLOOKUP(B579,Ind!$B$7:$L$560,7,0)</f>
        <v>#N/A</v>
      </c>
      <c r="E579" s="195" t="e">
        <f>VLOOKUP(C579,Ind!$B$7:$L$308,6,0)</f>
        <v>#N/A</v>
      </c>
      <c r="F579" s="195"/>
      <c r="G579" s="195" t="e">
        <f>VLOOKUP(D579,Ind!$B$7:$L$308,6,0)</f>
        <v>#N/A</v>
      </c>
      <c r="H579" s="195" t="e">
        <f>VLOOKUP(E579,Ind!$B$7:$L$308,6,0)</f>
        <v>#N/A</v>
      </c>
      <c r="I579" s="195"/>
      <c r="J579" s="196" t="e">
        <f>VLOOKUP(B579,Ind!$B$7:$L$560,13,0)</f>
        <v>#N/A</v>
      </c>
      <c r="K579" s="196" t="e">
        <f>VLOOKUP(B579,Ind!$B$7:$L$560,14,0)</f>
        <v>#N/A</v>
      </c>
      <c r="L579" s="196" t="e">
        <f>VLOOKUP(B579,Ind!$B$7:$L$560,15,0)</f>
        <v>#N/A</v>
      </c>
    </row>
    <row r="580" spans="1:12" ht="12.75" customHeight="1">
      <c r="A580" s="7">
        <v>267</v>
      </c>
      <c r="B580" s="344"/>
      <c r="C580" s="195" t="e">
        <f>VLOOKUP(B580,Ind!$B$7:$L$560,5,0)</f>
        <v>#N/A</v>
      </c>
      <c r="D580" s="195" t="e">
        <f>VLOOKUP(B580,Ind!$B$7:$L$560,7,0)</f>
        <v>#N/A</v>
      </c>
      <c r="E580" s="195" t="e">
        <f>VLOOKUP(C580,Ind!$B$7:$L$308,6,0)</f>
        <v>#N/A</v>
      </c>
      <c r="F580" s="195"/>
      <c r="G580" s="195" t="e">
        <f>VLOOKUP(D580,Ind!$B$7:$L$308,6,0)</f>
        <v>#N/A</v>
      </c>
      <c r="H580" s="195" t="e">
        <f>VLOOKUP(E580,Ind!$B$7:$L$308,6,0)</f>
        <v>#N/A</v>
      </c>
      <c r="I580" s="195"/>
      <c r="J580" s="196" t="e">
        <f>VLOOKUP(B580,Ind!$B$7:$L$560,13,0)</f>
        <v>#N/A</v>
      </c>
      <c r="K580" s="196" t="e">
        <f>VLOOKUP(B580,Ind!$B$7:$L$560,14,0)</f>
        <v>#N/A</v>
      </c>
      <c r="L580" s="196" t="e">
        <f>VLOOKUP(B580,Ind!$B$7:$L$560,15,0)</f>
        <v>#N/A</v>
      </c>
    </row>
    <row r="581" spans="1:12" ht="12.75" customHeight="1">
      <c r="A581" s="6">
        <v>268</v>
      </c>
      <c r="B581" s="344"/>
      <c r="C581" s="195" t="e">
        <f>VLOOKUP(B581,Ind!$B$7:$L$560,5,0)</f>
        <v>#N/A</v>
      </c>
      <c r="D581" s="195" t="e">
        <f>VLOOKUP(B581,Ind!$B$7:$L$560,7,0)</f>
        <v>#N/A</v>
      </c>
      <c r="E581" s="195" t="e">
        <f>VLOOKUP(C581,Ind!$B$7:$L$308,6,0)</f>
        <v>#N/A</v>
      </c>
      <c r="F581" s="195"/>
      <c r="G581" s="195" t="e">
        <f>VLOOKUP(D581,Ind!$B$7:$L$308,6,0)</f>
        <v>#N/A</v>
      </c>
      <c r="H581" s="195" t="e">
        <f>VLOOKUP(E581,Ind!$B$7:$L$308,6,0)</f>
        <v>#N/A</v>
      </c>
      <c r="I581" s="195"/>
      <c r="J581" s="196" t="e">
        <f>VLOOKUP(B581,Ind!$B$7:$L$560,13,0)</f>
        <v>#N/A</v>
      </c>
      <c r="K581" s="196" t="e">
        <f>VLOOKUP(B581,Ind!$B$7:$L$560,14,0)</f>
        <v>#N/A</v>
      </c>
      <c r="L581" s="196" t="e">
        <f>VLOOKUP(B581,Ind!$B$7:$L$560,15,0)</f>
        <v>#N/A</v>
      </c>
    </row>
    <row r="582" spans="1:12" ht="12.75" customHeight="1">
      <c r="A582" s="7">
        <v>269</v>
      </c>
      <c r="B582" s="344"/>
      <c r="C582" s="195" t="e">
        <f>VLOOKUP(B582,Ind!$B$7:$L$560,5,0)</f>
        <v>#N/A</v>
      </c>
      <c r="D582" s="195" t="e">
        <f>VLOOKUP(B582,Ind!$B$7:$L$560,7,0)</f>
        <v>#N/A</v>
      </c>
      <c r="E582" s="195" t="e">
        <f>VLOOKUP(C582,Ind!$B$7:$L$308,6,0)</f>
        <v>#N/A</v>
      </c>
      <c r="F582" s="195"/>
      <c r="G582" s="195" t="e">
        <f>VLOOKUP(D582,Ind!$B$7:$L$308,6,0)</f>
        <v>#N/A</v>
      </c>
      <c r="H582" s="195" t="e">
        <f>VLOOKUP(E582,Ind!$B$7:$L$308,6,0)</f>
        <v>#N/A</v>
      </c>
      <c r="I582" s="195"/>
      <c r="J582" s="196" t="e">
        <f>VLOOKUP(B582,Ind!$B$7:$L$560,13,0)</f>
        <v>#N/A</v>
      </c>
      <c r="K582" s="196" t="e">
        <f>VLOOKUP(B582,Ind!$B$7:$L$560,14,0)</f>
        <v>#N/A</v>
      </c>
      <c r="L582" s="196" t="e">
        <f>VLOOKUP(B582,Ind!$B$7:$L$560,15,0)</f>
        <v>#N/A</v>
      </c>
    </row>
    <row r="583" spans="1:12" ht="12.75" customHeight="1">
      <c r="A583" s="7">
        <v>270</v>
      </c>
      <c r="B583" s="344"/>
      <c r="C583" s="195" t="e">
        <f>VLOOKUP(B583,Ind!$B$7:$L$560,5,0)</f>
        <v>#N/A</v>
      </c>
      <c r="D583" s="195" t="e">
        <f>VLOOKUP(B583,Ind!$B$7:$L$560,7,0)</f>
        <v>#N/A</v>
      </c>
      <c r="E583" s="195" t="e">
        <f>VLOOKUP(C583,Ind!$B$7:$L$308,6,0)</f>
        <v>#N/A</v>
      </c>
      <c r="F583" s="195"/>
      <c r="G583" s="195" t="e">
        <f>VLOOKUP(D583,Ind!$B$7:$L$308,6,0)</f>
        <v>#N/A</v>
      </c>
      <c r="H583" s="195" t="e">
        <f>VLOOKUP(E583,Ind!$B$7:$L$308,6,0)</f>
        <v>#N/A</v>
      </c>
      <c r="I583" s="195"/>
      <c r="J583" s="196" t="e">
        <f>VLOOKUP(B583,Ind!$B$7:$L$560,13,0)</f>
        <v>#N/A</v>
      </c>
      <c r="K583" s="196" t="e">
        <f>VLOOKUP(B583,Ind!$B$7:$L$560,14,0)</f>
        <v>#N/A</v>
      </c>
      <c r="L583" s="196" t="e">
        <f>VLOOKUP(B583,Ind!$B$7:$L$560,15,0)</f>
        <v>#N/A</v>
      </c>
    </row>
    <row r="584" spans="1:12" ht="12.75" customHeight="1">
      <c r="A584" s="6">
        <v>271</v>
      </c>
      <c r="B584" s="344"/>
      <c r="C584" s="195" t="e">
        <f>VLOOKUP(B584,Ind!$B$7:$L$560,5,0)</f>
        <v>#N/A</v>
      </c>
      <c r="D584" s="195" t="e">
        <f>VLOOKUP(B584,Ind!$B$7:$L$560,7,0)</f>
        <v>#N/A</v>
      </c>
      <c r="E584" s="195" t="e">
        <f>VLOOKUP(C584,Ind!$B$7:$L$308,6,0)</f>
        <v>#N/A</v>
      </c>
      <c r="F584" s="195"/>
      <c r="G584" s="195" t="e">
        <f>VLOOKUP(D584,Ind!$B$7:$L$308,6,0)</f>
        <v>#N/A</v>
      </c>
      <c r="H584" s="195" t="e">
        <f>VLOOKUP(E584,Ind!$B$7:$L$308,6,0)</f>
        <v>#N/A</v>
      </c>
      <c r="I584" s="195"/>
      <c r="J584" s="196" t="e">
        <f>VLOOKUP(B584,Ind!$B$7:$L$560,13,0)</f>
        <v>#N/A</v>
      </c>
      <c r="K584" s="196" t="e">
        <f>VLOOKUP(B584,Ind!$B$7:$L$560,14,0)</f>
        <v>#N/A</v>
      </c>
      <c r="L584" s="196" t="e">
        <f>VLOOKUP(B584,Ind!$B$7:$L$560,15,0)</f>
        <v>#N/A</v>
      </c>
    </row>
    <row r="585" spans="1:12" ht="12.75" customHeight="1">
      <c r="A585" s="7">
        <v>272</v>
      </c>
      <c r="B585" s="344"/>
      <c r="C585" s="195" t="e">
        <f>VLOOKUP(B585,Ind!$B$7:$L$560,5,0)</f>
        <v>#N/A</v>
      </c>
      <c r="D585" s="195" t="e">
        <f>VLOOKUP(B585,Ind!$B$7:$L$560,7,0)</f>
        <v>#N/A</v>
      </c>
      <c r="E585" s="195" t="e">
        <f>VLOOKUP(C585,Ind!$B$7:$L$308,6,0)</f>
        <v>#N/A</v>
      </c>
      <c r="F585" s="195"/>
      <c r="G585" s="195" t="e">
        <f>VLOOKUP(D585,Ind!$B$7:$L$308,6,0)</f>
        <v>#N/A</v>
      </c>
      <c r="H585" s="195" t="e">
        <f>VLOOKUP(E585,Ind!$B$7:$L$308,6,0)</f>
        <v>#N/A</v>
      </c>
      <c r="I585" s="195"/>
      <c r="J585" s="196" t="e">
        <f>VLOOKUP(B585,Ind!$B$7:$L$560,13,0)</f>
        <v>#N/A</v>
      </c>
      <c r="K585" s="196" t="e">
        <f>VLOOKUP(B585,Ind!$B$7:$L$560,14,0)</f>
        <v>#N/A</v>
      </c>
      <c r="L585" s="196" t="e">
        <f>VLOOKUP(B585,Ind!$B$7:$L$560,15,0)</f>
        <v>#N/A</v>
      </c>
    </row>
    <row r="586" spans="1:12" ht="12.75" customHeight="1">
      <c r="A586" s="7">
        <v>273</v>
      </c>
      <c r="B586" s="344"/>
      <c r="C586" s="195" t="e">
        <f>VLOOKUP(B586,Ind!$B$7:$L$560,5,0)</f>
        <v>#N/A</v>
      </c>
      <c r="D586" s="195" t="e">
        <f>VLOOKUP(B586,Ind!$B$7:$L$560,7,0)</f>
        <v>#N/A</v>
      </c>
      <c r="E586" s="195" t="e">
        <f>VLOOKUP(C586,Ind!$B$7:$L$308,6,0)</f>
        <v>#N/A</v>
      </c>
      <c r="F586" s="195"/>
      <c r="G586" s="195" t="e">
        <f>VLOOKUP(D586,Ind!$B$7:$L$308,6,0)</f>
        <v>#N/A</v>
      </c>
      <c r="H586" s="195" t="e">
        <f>VLOOKUP(E586,Ind!$B$7:$L$308,6,0)</f>
        <v>#N/A</v>
      </c>
      <c r="I586" s="195"/>
      <c r="J586" s="196" t="e">
        <f>VLOOKUP(B586,Ind!$B$7:$L$560,13,0)</f>
        <v>#N/A</v>
      </c>
      <c r="K586" s="196" t="e">
        <f>VLOOKUP(B586,Ind!$B$7:$L$560,14,0)</f>
        <v>#N/A</v>
      </c>
      <c r="L586" s="196" t="e">
        <f>VLOOKUP(B586,Ind!$B$7:$L$560,15,0)</f>
        <v>#N/A</v>
      </c>
    </row>
    <row r="587" spans="1:12" ht="12.75" customHeight="1">
      <c r="A587" s="6">
        <v>274</v>
      </c>
      <c r="B587" s="344"/>
      <c r="C587" s="195" t="e">
        <f>VLOOKUP(B587,Ind!$B$7:$L$560,5,0)</f>
        <v>#N/A</v>
      </c>
      <c r="D587" s="195" t="e">
        <f>VLOOKUP(B587,Ind!$B$7:$L$560,7,0)</f>
        <v>#N/A</v>
      </c>
      <c r="E587" s="195" t="e">
        <f>VLOOKUP(C587,Ind!$B$7:$L$308,6,0)</f>
        <v>#N/A</v>
      </c>
      <c r="F587" s="195"/>
      <c r="G587" s="195" t="e">
        <f>VLOOKUP(D587,Ind!$B$7:$L$308,6,0)</f>
        <v>#N/A</v>
      </c>
      <c r="H587" s="195" t="e">
        <f>VLOOKUP(E587,Ind!$B$7:$L$308,6,0)</f>
        <v>#N/A</v>
      </c>
      <c r="I587" s="195"/>
      <c r="J587" s="196" t="e">
        <f>VLOOKUP(B587,Ind!$B$7:$L$560,13,0)</f>
        <v>#N/A</v>
      </c>
      <c r="K587" s="196" t="e">
        <f>VLOOKUP(B587,Ind!$B$7:$L$560,14,0)</f>
        <v>#N/A</v>
      </c>
      <c r="L587" s="196" t="e">
        <f>VLOOKUP(B587,Ind!$B$7:$L$560,15,0)</f>
        <v>#N/A</v>
      </c>
    </row>
    <row r="588" spans="1:12" ht="12.75" customHeight="1">
      <c r="A588" s="7">
        <v>275</v>
      </c>
      <c r="B588" s="344"/>
      <c r="C588" s="195" t="e">
        <f>VLOOKUP(B588,Ind!$B$7:$L$560,5,0)</f>
        <v>#N/A</v>
      </c>
      <c r="D588" s="195" t="e">
        <f>VLOOKUP(B588,Ind!$B$7:$L$560,7,0)</f>
        <v>#N/A</v>
      </c>
      <c r="E588" s="195" t="e">
        <f>VLOOKUP(C588,Ind!$B$7:$L$308,6,0)</f>
        <v>#N/A</v>
      </c>
      <c r="F588" s="195"/>
      <c r="G588" s="195" t="e">
        <f>VLOOKUP(D588,Ind!$B$7:$L$308,6,0)</f>
        <v>#N/A</v>
      </c>
      <c r="H588" s="195" t="e">
        <f>VLOOKUP(E588,Ind!$B$7:$L$308,6,0)</f>
        <v>#N/A</v>
      </c>
      <c r="I588" s="195"/>
      <c r="J588" s="196" t="e">
        <f>VLOOKUP(B588,Ind!$B$7:$L$560,13,0)</f>
        <v>#N/A</v>
      </c>
      <c r="K588" s="196" t="e">
        <f>VLOOKUP(B588,Ind!$B$7:$L$560,14,0)</f>
        <v>#N/A</v>
      </c>
      <c r="L588" s="196" t="e">
        <f>VLOOKUP(B588,Ind!$B$7:$L$560,15,0)</f>
        <v>#N/A</v>
      </c>
    </row>
    <row r="589" spans="1:12" ht="12.75" customHeight="1">
      <c r="A589" s="7">
        <v>276</v>
      </c>
      <c r="B589" s="344"/>
      <c r="C589" s="195" t="e">
        <f>VLOOKUP(B589,Ind!$B$7:$L$560,5,0)</f>
        <v>#N/A</v>
      </c>
      <c r="D589" s="195" t="e">
        <f>VLOOKUP(B589,Ind!$B$7:$L$560,7,0)</f>
        <v>#N/A</v>
      </c>
      <c r="E589" s="195" t="e">
        <f>VLOOKUP(C589,Ind!$B$7:$L$308,6,0)</f>
        <v>#N/A</v>
      </c>
      <c r="F589" s="195"/>
      <c r="G589" s="195" t="e">
        <f>VLOOKUP(D589,Ind!$B$7:$L$308,6,0)</f>
        <v>#N/A</v>
      </c>
      <c r="H589" s="195" t="e">
        <f>VLOOKUP(E589,Ind!$B$7:$L$308,6,0)</f>
        <v>#N/A</v>
      </c>
      <c r="I589" s="195"/>
      <c r="J589" s="196" t="e">
        <f>VLOOKUP(B589,Ind!$B$7:$L$560,13,0)</f>
        <v>#N/A</v>
      </c>
      <c r="K589" s="196" t="e">
        <f>VLOOKUP(B589,Ind!$B$7:$L$560,14,0)</f>
        <v>#N/A</v>
      </c>
      <c r="L589" s="196" t="e">
        <f>VLOOKUP(B589,Ind!$B$7:$L$560,15,0)</f>
        <v>#N/A</v>
      </c>
    </row>
    <row r="590" spans="1:12" ht="12.75" customHeight="1">
      <c r="A590" s="6">
        <v>277</v>
      </c>
      <c r="B590" s="344"/>
      <c r="C590" s="195" t="e">
        <f>VLOOKUP(B590,Ind!$B$7:$L$560,5,0)</f>
        <v>#N/A</v>
      </c>
      <c r="D590" s="195" t="e">
        <f>VLOOKUP(B590,Ind!$B$7:$L$560,7,0)</f>
        <v>#N/A</v>
      </c>
      <c r="E590" s="195" t="e">
        <f>VLOOKUP(C590,Ind!$B$7:$L$308,6,0)</f>
        <v>#N/A</v>
      </c>
      <c r="F590" s="195"/>
      <c r="G590" s="195" t="e">
        <f>VLOOKUP(D590,Ind!$B$7:$L$308,6,0)</f>
        <v>#N/A</v>
      </c>
      <c r="H590" s="195" t="e">
        <f>VLOOKUP(E590,Ind!$B$7:$L$308,6,0)</f>
        <v>#N/A</v>
      </c>
      <c r="I590" s="195"/>
      <c r="J590" s="196" t="e">
        <f>VLOOKUP(B590,Ind!$B$7:$L$560,13,0)</f>
        <v>#N/A</v>
      </c>
      <c r="K590" s="196" t="e">
        <f>VLOOKUP(B590,Ind!$B$7:$L$560,14,0)</f>
        <v>#N/A</v>
      </c>
      <c r="L590" s="196" t="e">
        <f>VLOOKUP(B590,Ind!$B$7:$L$560,15,0)</f>
        <v>#N/A</v>
      </c>
    </row>
    <row r="591" spans="1:12" ht="12.75" customHeight="1">
      <c r="A591" s="7">
        <v>278</v>
      </c>
      <c r="B591" s="344"/>
      <c r="C591" s="195" t="e">
        <f>VLOOKUP(B591,Ind!$B$7:$L$560,5,0)</f>
        <v>#N/A</v>
      </c>
      <c r="D591" s="195" t="e">
        <f>VLOOKUP(B591,Ind!$B$7:$L$560,7,0)</f>
        <v>#N/A</v>
      </c>
      <c r="E591" s="195" t="e">
        <f>VLOOKUP(C591,Ind!$B$7:$L$308,6,0)</f>
        <v>#N/A</v>
      </c>
      <c r="F591" s="195"/>
      <c r="G591" s="195" t="e">
        <f>VLOOKUP(D591,Ind!$B$7:$L$308,6,0)</f>
        <v>#N/A</v>
      </c>
      <c r="H591" s="195" t="e">
        <f>VLOOKUP(E591,Ind!$B$7:$L$308,6,0)</f>
        <v>#N/A</v>
      </c>
      <c r="I591" s="195"/>
      <c r="J591" s="196" t="e">
        <f>VLOOKUP(B591,Ind!$B$7:$L$560,13,0)</f>
        <v>#N/A</v>
      </c>
      <c r="K591" s="196" t="e">
        <f>VLOOKUP(B591,Ind!$B$7:$L$560,14,0)</f>
        <v>#N/A</v>
      </c>
      <c r="L591" s="196" t="e">
        <f>VLOOKUP(B591,Ind!$B$7:$L$560,15,0)</f>
        <v>#N/A</v>
      </c>
    </row>
    <row r="592" spans="1:12" ht="12.75" customHeight="1">
      <c r="A592" s="7">
        <v>279</v>
      </c>
      <c r="B592" s="344"/>
      <c r="C592" s="195" t="e">
        <f>VLOOKUP(B592,Ind!$B$7:$L$560,5,0)</f>
        <v>#N/A</v>
      </c>
      <c r="D592" s="195" t="e">
        <f>VLOOKUP(B592,Ind!$B$7:$L$560,7,0)</f>
        <v>#N/A</v>
      </c>
      <c r="E592" s="195" t="e">
        <f>VLOOKUP(C592,Ind!$B$7:$L$308,6,0)</f>
        <v>#N/A</v>
      </c>
      <c r="F592" s="195"/>
      <c r="G592" s="195" t="e">
        <f>VLOOKUP(D592,Ind!$B$7:$L$308,6,0)</f>
        <v>#N/A</v>
      </c>
      <c r="H592" s="195" t="e">
        <f>VLOOKUP(E592,Ind!$B$7:$L$308,6,0)</f>
        <v>#N/A</v>
      </c>
      <c r="I592" s="195"/>
      <c r="J592" s="196" t="e">
        <f>VLOOKUP(B592,Ind!$B$7:$L$560,13,0)</f>
        <v>#N/A</v>
      </c>
      <c r="K592" s="196" t="e">
        <f>VLOOKUP(B592,Ind!$B$7:$L$560,14,0)</f>
        <v>#N/A</v>
      </c>
      <c r="L592" s="196" t="e">
        <f>VLOOKUP(B592,Ind!$B$7:$L$560,15,0)</f>
        <v>#N/A</v>
      </c>
    </row>
    <row r="593" spans="1:12" ht="12.75" customHeight="1">
      <c r="A593" s="6">
        <v>280</v>
      </c>
      <c r="B593" s="344"/>
      <c r="C593" s="195" t="e">
        <f>VLOOKUP(B593,Ind!$B$7:$L$560,5,0)</f>
        <v>#N/A</v>
      </c>
      <c r="D593" s="195" t="e">
        <f>VLOOKUP(B593,Ind!$B$7:$L$560,7,0)</f>
        <v>#N/A</v>
      </c>
      <c r="E593" s="195" t="e">
        <f>VLOOKUP(C593,Ind!$B$7:$L$308,6,0)</f>
        <v>#N/A</v>
      </c>
      <c r="F593" s="195"/>
      <c r="G593" s="195" t="e">
        <f>VLOOKUP(D593,Ind!$B$7:$L$308,6,0)</f>
        <v>#N/A</v>
      </c>
      <c r="H593" s="195" t="e">
        <f>VLOOKUP(E593,Ind!$B$7:$L$308,6,0)</f>
        <v>#N/A</v>
      </c>
      <c r="I593" s="195"/>
      <c r="J593" s="196" t="e">
        <f>VLOOKUP(B593,Ind!$B$7:$L$560,13,0)</f>
        <v>#N/A</v>
      </c>
      <c r="K593" s="196" t="e">
        <f>VLOOKUP(B593,Ind!$B$7:$L$560,14,0)</f>
        <v>#N/A</v>
      </c>
      <c r="L593" s="196" t="e">
        <f>VLOOKUP(B593,Ind!$B$7:$L$560,15,0)</f>
        <v>#N/A</v>
      </c>
    </row>
    <row r="594" spans="1:12" ht="12.75" customHeight="1">
      <c r="A594" s="7">
        <v>281</v>
      </c>
      <c r="B594" s="344"/>
      <c r="C594" s="195" t="e">
        <f>VLOOKUP(B594,Ind!$B$7:$L$560,5,0)</f>
        <v>#N/A</v>
      </c>
      <c r="D594" s="195" t="e">
        <f>VLOOKUP(B594,Ind!$B$7:$L$560,7,0)</f>
        <v>#N/A</v>
      </c>
      <c r="E594" s="195" t="e">
        <f>VLOOKUP(C594,Ind!$B$7:$L$308,6,0)</f>
        <v>#N/A</v>
      </c>
      <c r="F594" s="195"/>
      <c r="G594" s="195" t="e">
        <f>VLOOKUP(D594,Ind!$B$7:$L$308,6,0)</f>
        <v>#N/A</v>
      </c>
      <c r="H594" s="195" t="e">
        <f>VLOOKUP(E594,Ind!$B$7:$L$308,6,0)</f>
        <v>#N/A</v>
      </c>
      <c r="I594" s="195"/>
      <c r="J594" s="196" t="e">
        <f>VLOOKUP(B594,Ind!$B$7:$L$560,13,0)</f>
        <v>#N/A</v>
      </c>
      <c r="K594" s="196" t="e">
        <f>VLOOKUP(B594,Ind!$B$7:$L$560,14,0)</f>
        <v>#N/A</v>
      </c>
      <c r="L594" s="196" t="e">
        <f>VLOOKUP(B594,Ind!$B$7:$L$560,15,0)</f>
        <v>#N/A</v>
      </c>
    </row>
    <row r="595" spans="1:12" ht="12.75" customHeight="1">
      <c r="A595" s="7">
        <v>282</v>
      </c>
      <c r="B595" s="344"/>
      <c r="C595" s="195" t="e">
        <f>VLOOKUP(B595,Ind!$B$7:$L$560,5,0)</f>
        <v>#N/A</v>
      </c>
      <c r="D595" s="195" t="e">
        <f>VLOOKUP(B595,Ind!$B$7:$L$560,7,0)</f>
        <v>#N/A</v>
      </c>
      <c r="E595" s="195" t="e">
        <f>VLOOKUP(C595,Ind!$B$7:$L$308,6,0)</f>
        <v>#N/A</v>
      </c>
      <c r="F595" s="195"/>
      <c r="G595" s="195" t="e">
        <f>VLOOKUP(D595,Ind!$B$7:$L$308,6,0)</f>
        <v>#N/A</v>
      </c>
      <c r="H595" s="195" t="e">
        <f>VLOOKUP(E595,Ind!$B$7:$L$308,6,0)</f>
        <v>#N/A</v>
      </c>
      <c r="I595" s="195"/>
      <c r="J595" s="196" t="e">
        <f>VLOOKUP(B595,Ind!$B$7:$L$560,13,0)</f>
        <v>#N/A</v>
      </c>
      <c r="K595" s="196" t="e">
        <f>VLOOKUP(B595,Ind!$B$7:$L$560,14,0)</f>
        <v>#N/A</v>
      </c>
      <c r="L595" s="196" t="e">
        <f>VLOOKUP(B595,Ind!$B$7:$L$560,15,0)</f>
        <v>#N/A</v>
      </c>
    </row>
    <row r="596" spans="1:12" ht="12.75" customHeight="1">
      <c r="A596" s="6">
        <v>283</v>
      </c>
      <c r="B596" s="344"/>
      <c r="C596" s="195" t="e">
        <f>VLOOKUP(B596,Ind!$B$7:$L$560,5,0)</f>
        <v>#N/A</v>
      </c>
      <c r="D596" s="195" t="e">
        <f>VLOOKUP(B596,Ind!$B$7:$L$560,7,0)</f>
        <v>#N/A</v>
      </c>
      <c r="E596" s="195" t="e">
        <f>VLOOKUP(C596,Ind!$B$7:$L$308,6,0)</f>
        <v>#N/A</v>
      </c>
      <c r="F596" s="195"/>
      <c r="G596" s="195" t="e">
        <f>VLOOKUP(D596,Ind!$B$7:$L$308,6,0)</f>
        <v>#N/A</v>
      </c>
      <c r="H596" s="195" t="e">
        <f>VLOOKUP(E596,Ind!$B$7:$L$308,6,0)</f>
        <v>#N/A</v>
      </c>
      <c r="I596" s="195"/>
      <c r="J596" s="196" t="e">
        <f>VLOOKUP(B596,Ind!$B$7:$L$560,13,0)</f>
        <v>#N/A</v>
      </c>
      <c r="K596" s="196" t="e">
        <f>VLOOKUP(B596,Ind!$B$7:$L$560,14,0)</f>
        <v>#N/A</v>
      </c>
      <c r="L596" s="196" t="e">
        <f>VLOOKUP(B596,Ind!$B$7:$L$560,15,0)</f>
        <v>#N/A</v>
      </c>
    </row>
    <row r="597" spans="1:12" ht="12.75" customHeight="1">
      <c r="A597" s="7">
        <v>284</v>
      </c>
      <c r="B597" s="344"/>
      <c r="C597" s="195" t="e">
        <f>VLOOKUP(B597,Ind!$B$7:$L$560,5,0)</f>
        <v>#N/A</v>
      </c>
      <c r="D597" s="195" t="e">
        <f>VLOOKUP(B597,Ind!$B$7:$L$560,7,0)</f>
        <v>#N/A</v>
      </c>
      <c r="E597" s="195" t="e">
        <f>VLOOKUP(C597,Ind!$B$7:$L$308,6,0)</f>
        <v>#N/A</v>
      </c>
      <c r="F597" s="195"/>
      <c r="G597" s="195" t="e">
        <f>VLOOKUP(D597,Ind!$B$7:$L$308,6,0)</f>
        <v>#N/A</v>
      </c>
      <c r="H597" s="195" t="e">
        <f>VLOOKUP(E597,Ind!$B$7:$L$308,6,0)</f>
        <v>#N/A</v>
      </c>
      <c r="I597" s="195"/>
      <c r="J597" s="196" t="e">
        <f>VLOOKUP(B597,Ind!$B$7:$L$560,13,0)</f>
        <v>#N/A</v>
      </c>
      <c r="K597" s="196" t="e">
        <f>VLOOKUP(B597,Ind!$B$7:$L$560,14,0)</f>
        <v>#N/A</v>
      </c>
      <c r="L597" s="196" t="e">
        <f>VLOOKUP(B597,Ind!$B$7:$L$560,15,0)</f>
        <v>#N/A</v>
      </c>
    </row>
    <row r="598" spans="1:12" ht="12.75" customHeight="1">
      <c r="A598" s="7">
        <v>285</v>
      </c>
      <c r="B598" s="344"/>
      <c r="C598" s="195" t="e">
        <f>VLOOKUP(B598,Ind!$B$7:$L$560,5,0)</f>
        <v>#N/A</v>
      </c>
      <c r="D598" s="195" t="e">
        <f>VLOOKUP(B598,Ind!$B$7:$L$560,7,0)</f>
        <v>#N/A</v>
      </c>
      <c r="E598" s="195" t="e">
        <f>VLOOKUP(C598,Ind!$B$7:$L$308,6,0)</f>
        <v>#N/A</v>
      </c>
      <c r="F598" s="195"/>
      <c r="G598" s="195" t="e">
        <f>VLOOKUP(D598,Ind!$B$7:$L$308,6,0)</f>
        <v>#N/A</v>
      </c>
      <c r="H598" s="195" t="e">
        <f>VLOOKUP(E598,Ind!$B$7:$L$308,6,0)</f>
        <v>#N/A</v>
      </c>
      <c r="I598" s="195"/>
      <c r="J598" s="196" t="e">
        <f>VLOOKUP(B598,Ind!$B$7:$L$560,13,0)</f>
        <v>#N/A</v>
      </c>
      <c r="K598" s="196" t="e">
        <f>VLOOKUP(B598,Ind!$B$7:$L$560,14,0)</f>
        <v>#N/A</v>
      </c>
      <c r="L598" s="196" t="e">
        <f>VLOOKUP(B598,Ind!$B$7:$L$560,15,0)</f>
        <v>#N/A</v>
      </c>
    </row>
    <row r="599" spans="1:12" ht="12.75" customHeight="1">
      <c r="A599" s="6">
        <v>286</v>
      </c>
      <c r="B599" s="344"/>
      <c r="C599" s="195" t="e">
        <f>VLOOKUP(B599,Ind!$B$7:$L$560,5,0)</f>
        <v>#N/A</v>
      </c>
      <c r="D599" s="195" t="e">
        <f>VLOOKUP(B599,Ind!$B$7:$L$560,7,0)</f>
        <v>#N/A</v>
      </c>
      <c r="E599" s="195" t="e">
        <f>VLOOKUP(C599,Ind!$B$7:$L$308,6,0)</f>
        <v>#N/A</v>
      </c>
      <c r="F599" s="195"/>
      <c r="G599" s="195" t="e">
        <f>VLOOKUP(D599,Ind!$B$7:$L$308,6,0)</f>
        <v>#N/A</v>
      </c>
      <c r="H599" s="195" t="e">
        <f>VLOOKUP(E599,Ind!$B$7:$L$308,6,0)</f>
        <v>#N/A</v>
      </c>
      <c r="I599" s="195"/>
      <c r="J599" s="196" t="e">
        <f>VLOOKUP(B599,Ind!$B$7:$L$560,13,0)</f>
        <v>#N/A</v>
      </c>
      <c r="K599" s="196" t="e">
        <f>VLOOKUP(B599,Ind!$B$7:$L$560,14,0)</f>
        <v>#N/A</v>
      </c>
      <c r="L599" s="196" t="e">
        <f>VLOOKUP(B599,Ind!$B$7:$L$560,15,0)</f>
        <v>#N/A</v>
      </c>
    </row>
    <row r="600" spans="1:12" ht="12.75" customHeight="1">
      <c r="A600" s="7">
        <v>287</v>
      </c>
      <c r="B600" s="344"/>
      <c r="C600" s="195" t="e">
        <f>VLOOKUP(B600,Ind!$B$7:$L$560,5,0)</f>
        <v>#N/A</v>
      </c>
      <c r="D600" s="195" t="e">
        <f>VLOOKUP(B600,Ind!$B$7:$L$560,7,0)</f>
        <v>#N/A</v>
      </c>
      <c r="E600" s="195" t="e">
        <f>VLOOKUP(C600,Ind!$B$7:$L$308,6,0)</f>
        <v>#N/A</v>
      </c>
      <c r="F600" s="195"/>
      <c r="G600" s="195" t="e">
        <f>VLOOKUP(D600,Ind!$B$7:$L$308,6,0)</f>
        <v>#N/A</v>
      </c>
      <c r="H600" s="195" t="e">
        <f>VLOOKUP(E600,Ind!$B$7:$L$308,6,0)</f>
        <v>#N/A</v>
      </c>
      <c r="I600" s="195"/>
      <c r="J600" s="196" t="e">
        <f>VLOOKUP(B600,Ind!$B$7:$L$560,13,0)</f>
        <v>#N/A</v>
      </c>
      <c r="K600" s="196" t="e">
        <f>VLOOKUP(B600,Ind!$B$7:$L$560,14,0)</f>
        <v>#N/A</v>
      </c>
      <c r="L600" s="196" t="e">
        <f>VLOOKUP(B600,Ind!$B$7:$L$560,15,0)</f>
        <v>#N/A</v>
      </c>
    </row>
    <row r="601" spans="1:12" ht="12.75" customHeight="1">
      <c r="A601" s="7">
        <v>288</v>
      </c>
      <c r="B601" s="344"/>
      <c r="C601" s="195" t="e">
        <f>VLOOKUP(B601,Ind!$B$7:$L$560,5,0)</f>
        <v>#N/A</v>
      </c>
      <c r="D601" s="195" t="e">
        <f>VLOOKUP(B601,Ind!$B$7:$L$560,7,0)</f>
        <v>#N/A</v>
      </c>
      <c r="E601" s="195" t="e">
        <f>VLOOKUP(C601,Ind!$B$7:$L$308,6,0)</f>
        <v>#N/A</v>
      </c>
      <c r="F601" s="195"/>
      <c r="G601" s="195" t="e">
        <f>VLOOKUP(D601,Ind!$B$7:$L$308,6,0)</f>
        <v>#N/A</v>
      </c>
      <c r="H601" s="195" t="e">
        <f>VLOOKUP(E601,Ind!$B$7:$L$308,6,0)</f>
        <v>#N/A</v>
      </c>
      <c r="I601" s="195"/>
      <c r="J601" s="196" t="e">
        <f>VLOOKUP(B601,Ind!$B$7:$L$560,13,0)</f>
        <v>#N/A</v>
      </c>
      <c r="K601" s="196" t="e">
        <f>VLOOKUP(B601,Ind!$B$7:$L$560,14,0)</f>
        <v>#N/A</v>
      </c>
      <c r="L601" s="196" t="e">
        <f>VLOOKUP(B601,Ind!$B$7:$L$560,15,0)</f>
        <v>#N/A</v>
      </c>
    </row>
    <row r="602" spans="1:12" ht="12.75" customHeight="1">
      <c r="A602" s="6">
        <v>289</v>
      </c>
      <c r="B602" s="344"/>
      <c r="C602" s="195" t="e">
        <f>VLOOKUP(B602,Ind!$B$7:$L$560,5,0)</f>
        <v>#N/A</v>
      </c>
      <c r="D602" s="195" t="e">
        <f>VLOOKUP(B602,Ind!$B$7:$L$560,7,0)</f>
        <v>#N/A</v>
      </c>
      <c r="E602" s="195" t="e">
        <f>VLOOKUP(C602,Ind!$B$7:$L$308,6,0)</f>
        <v>#N/A</v>
      </c>
      <c r="F602" s="195"/>
      <c r="G602" s="195" t="e">
        <f>VLOOKUP(D602,Ind!$B$7:$L$308,6,0)</f>
        <v>#N/A</v>
      </c>
      <c r="H602" s="195" t="e">
        <f>VLOOKUP(E602,Ind!$B$7:$L$308,6,0)</f>
        <v>#N/A</v>
      </c>
      <c r="I602" s="195"/>
      <c r="J602" s="196" t="e">
        <f>VLOOKUP(B602,Ind!$B$7:$L$560,13,0)</f>
        <v>#N/A</v>
      </c>
      <c r="K602" s="196" t="e">
        <f>VLOOKUP(B602,Ind!$B$7:$L$560,14,0)</f>
        <v>#N/A</v>
      </c>
      <c r="L602" s="196" t="e">
        <f>VLOOKUP(B602,Ind!$B$7:$L$560,15,0)</f>
        <v>#N/A</v>
      </c>
    </row>
    <row r="603" spans="1:12" ht="12.75" customHeight="1">
      <c r="A603" s="7">
        <v>290</v>
      </c>
      <c r="B603" s="344"/>
      <c r="C603" s="195" t="e">
        <f>VLOOKUP(B603,Ind!$B$7:$L$560,5,0)</f>
        <v>#N/A</v>
      </c>
      <c r="D603" s="195" t="e">
        <f>VLOOKUP(B603,Ind!$B$7:$L$560,7,0)</f>
        <v>#N/A</v>
      </c>
      <c r="E603" s="195" t="e">
        <f>VLOOKUP(C603,Ind!$B$7:$L$308,6,0)</f>
        <v>#N/A</v>
      </c>
      <c r="F603" s="195"/>
      <c r="G603" s="195" t="e">
        <f>VLOOKUP(D603,Ind!$B$7:$L$308,6,0)</f>
        <v>#N/A</v>
      </c>
      <c r="H603" s="195" t="e">
        <f>VLOOKUP(E603,Ind!$B$7:$L$308,6,0)</f>
        <v>#N/A</v>
      </c>
      <c r="I603" s="195"/>
      <c r="J603" s="196" t="e">
        <f>VLOOKUP(B603,Ind!$B$7:$L$560,13,0)</f>
        <v>#N/A</v>
      </c>
      <c r="K603" s="196" t="e">
        <f>VLOOKUP(B603,Ind!$B$7:$L$560,14,0)</f>
        <v>#N/A</v>
      </c>
      <c r="L603" s="196" t="e">
        <f>VLOOKUP(B603,Ind!$B$7:$L$560,15,0)</f>
        <v>#N/A</v>
      </c>
    </row>
    <row r="604" spans="1:12" ht="12.75" customHeight="1">
      <c r="A604" s="7">
        <v>291</v>
      </c>
      <c r="B604" s="344"/>
      <c r="C604" s="195" t="e">
        <f>VLOOKUP(B604,Ind!$B$7:$L$560,5,0)</f>
        <v>#N/A</v>
      </c>
      <c r="D604" s="195" t="e">
        <f>VLOOKUP(B604,Ind!$B$7:$L$560,7,0)</f>
        <v>#N/A</v>
      </c>
      <c r="E604" s="195" t="e">
        <f>VLOOKUP(C604,Ind!$B$7:$L$308,6,0)</f>
        <v>#N/A</v>
      </c>
      <c r="F604" s="195"/>
      <c r="G604" s="195" t="e">
        <f>VLOOKUP(D604,Ind!$B$7:$L$308,6,0)</f>
        <v>#N/A</v>
      </c>
      <c r="H604" s="195" t="e">
        <f>VLOOKUP(E604,Ind!$B$7:$L$308,6,0)</f>
        <v>#N/A</v>
      </c>
      <c r="I604" s="195"/>
      <c r="J604" s="196" t="e">
        <f>VLOOKUP(B604,Ind!$B$7:$L$560,13,0)</f>
        <v>#N/A</v>
      </c>
      <c r="K604" s="196" t="e">
        <f>VLOOKUP(B604,Ind!$B$7:$L$560,14,0)</f>
        <v>#N/A</v>
      </c>
      <c r="L604" s="196" t="e">
        <f>VLOOKUP(B604,Ind!$B$7:$L$560,15,0)</f>
        <v>#N/A</v>
      </c>
    </row>
    <row r="605" spans="1:12" ht="12.75" customHeight="1">
      <c r="A605" s="6">
        <v>292</v>
      </c>
      <c r="B605" s="344"/>
      <c r="C605" s="195" t="e">
        <f>VLOOKUP(B605,Ind!$B$7:$L$560,5,0)</f>
        <v>#N/A</v>
      </c>
      <c r="D605" s="195" t="e">
        <f>VLOOKUP(B605,Ind!$B$7:$L$560,7,0)</f>
        <v>#N/A</v>
      </c>
      <c r="E605" s="195" t="e">
        <f>VLOOKUP(C605,Ind!$B$7:$L$308,6,0)</f>
        <v>#N/A</v>
      </c>
      <c r="F605" s="195"/>
      <c r="G605" s="195" t="e">
        <f>VLOOKUP(D605,Ind!$B$7:$L$308,6,0)</f>
        <v>#N/A</v>
      </c>
      <c r="H605" s="195" t="e">
        <f>VLOOKUP(E605,Ind!$B$7:$L$308,6,0)</f>
        <v>#N/A</v>
      </c>
      <c r="I605" s="195"/>
      <c r="J605" s="196" t="e">
        <f>VLOOKUP(B605,Ind!$B$7:$L$560,13,0)</f>
        <v>#N/A</v>
      </c>
      <c r="K605" s="196" t="e">
        <f>VLOOKUP(B605,Ind!$B$7:$L$560,14,0)</f>
        <v>#N/A</v>
      </c>
      <c r="L605" s="196" t="e">
        <f>VLOOKUP(B605,Ind!$B$7:$L$560,15,0)</f>
        <v>#N/A</v>
      </c>
    </row>
    <row r="606" spans="1:12" ht="12.75" customHeight="1">
      <c r="A606" s="7">
        <v>293</v>
      </c>
      <c r="B606" s="344"/>
      <c r="C606" s="195" t="e">
        <f>VLOOKUP(B606,Ind!$B$7:$L$560,5,0)</f>
        <v>#N/A</v>
      </c>
      <c r="D606" s="195" t="e">
        <f>VLOOKUP(B606,Ind!$B$7:$L$560,7,0)</f>
        <v>#N/A</v>
      </c>
      <c r="E606" s="195" t="e">
        <f>VLOOKUP(C606,Ind!$B$7:$L$308,6,0)</f>
        <v>#N/A</v>
      </c>
      <c r="F606" s="195"/>
      <c r="G606" s="195" t="e">
        <f>VLOOKUP(D606,Ind!$B$7:$L$308,6,0)</f>
        <v>#N/A</v>
      </c>
      <c r="H606" s="195" t="e">
        <f>VLOOKUP(E606,Ind!$B$7:$L$308,6,0)</f>
        <v>#N/A</v>
      </c>
      <c r="I606" s="195"/>
      <c r="J606" s="196" t="e">
        <f>VLOOKUP(B606,Ind!$B$7:$L$560,13,0)</f>
        <v>#N/A</v>
      </c>
      <c r="K606" s="196" t="e">
        <f>VLOOKUP(B606,Ind!$B$7:$L$560,14,0)</f>
        <v>#N/A</v>
      </c>
      <c r="L606" s="196" t="e">
        <f>VLOOKUP(B606,Ind!$B$7:$L$560,15,0)</f>
        <v>#N/A</v>
      </c>
    </row>
    <row r="607" spans="1:12" ht="12.75" customHeight="1">
      <c r="A607" s="7">
        <v>294</v>
      </c>
      <c r="B607" s="344"/>
      <c r="C607" s="195" t="e">
        <f>VLOOKUP(B607,Ind!$B$7:$L$560,5,0)</f>
        <v>#N/A</v>
      </c>
      <c r="D607" s="195" t="e">
        <f>VLOOKUP(B607,Ind!$B$7:$L$560,7,0)</f>
        <v>#N/A</v>
      </c>
      <c r="E607" s="195" t="e">
        <f>VLOOKUP(C607,Ind!$B$7:$L$308,6,0)</f>
        <v>#N/A</v>
      </c>
      <c r="F607" s="195"/>
      <c r="G607" s="195" t="e">
        <f>VLOOKUP(D607,Ind!$B$7:$L$308,6,0)</f>
        <v>#N/A</v>
      </c>
      <c r="H607" s="195" t="e">
        <f>VLOOKUP(E607,Ind!$B$7:$L$308,6,0)</f>
        <v>#N/A</v>
      </c>
      <c r="I607" s="195"/>
      <c r="J607" s="196" t="e">
        <f>VLOOKUP(B607,Ind!$B$7:$L$560,13,0)</f>
        <v>#N/A</v>
      </c>
      <c r="K607" s="196" t="e">
        <f>VLOOKUP(B607,Ind!$B$7:$L$560,14,0)</f>
        <v>#N/A</v>
      </c>
      <c r="L607" s="196" t="e">
        <f>VLOOKUP(B607,Ind!$B$7:$L$560,15,0)</f>
        <v>#N/A</v>
      </c>
    </row>
    <row r="608" spans="1:12" ht="12.75" customHeight="1">
      <c r="A608" s="6">
        <v>295</v>
      </c>
      <c r="B608" s="344"/>
      <c r="C608" s="195" t="e">
        <f>VLOOKUP(B608,Ind!$B$7:$L$560,5,0)</f>
        <v>#N/A</v>
      </c>
      <c r="D608" s="195" t="e">
        <f>VLOOKUP(B608,Ind!$B$7:$L$560,7,0)</f>
        <v>#N/A</v>
      </c>
      <c r="E608" s="195" t="e">
        <f>VLOOKUP(C608,Ind!$B$7:$L$308,6,0)</f>
        <v>#N/A</v>
      </c>
      <c r="F608" s="195"/>
      <c r="G608" s="195" t="e">
        <f>VLOOKUP(D608,Ind!$B$7:$L$308,6,0)</f>
        <v>#N/A</v>
      </c>
      <c r="H608" s="195" t="e">
        <f>VLOOKUP(E608,Ind!$B$7:$L$308,6,0)</f>
        <v>#N/A</v>
      </c>
      <c r="I608" s="195"/>
      <c r="J608" s="196" t="e">
        <f>VLOOKUP(B608,Ind!$B$7:$L$560,13,0)</f>
        <v>#N/A</v>
      </c>
      <c r="K608" s="196" t="e">
        <f>VLOOKUP(B608,Ind!$B$7:$L$560,14,0)</f>
        <v>#N/A</v>
      </c>
      <c r="L608" s="196" t="e">
        <f>VLOOKUP(B608,Ind!$B$7:$L$560,15,0)</f>
        <v>#N/A</v>
      </c>
    </row>
    <row r="609" spans="1:12" ht="12.75" customHeight="1">
      <c r="A609" s="7">
        <v>296</v>
      </c>
      <c r="B609" s="344"/>
      <c r="C609" s="195" t="e">
        <f>VLOOKUP(B609,Ind!$B$7:$L$560,5,0)</f>
        <v>#N/A</v>
      </c>
      <c r="D609" s="195" t="e">
        <f>VLOOKUP(B609,Ind!$B$7:$L$560,7,0)</f>
        <v>#N/A</v>
      </c>
      <c r="E609" s="195" t="e">
        <f>VLOOKUP(C609,Ind!$B$7:$L$308,6,0)</f>
        <v>#N/A</v>
      </c>
      <c r="F609" s="195"/>
      <c r="G609" s="195" t="e">
        <f>VLOOKUP(D609,Ind!$B$7:$L$308,6,0)</f>
        <v>#N/A</v>
      </c>
      <c r="H609" s="195" t="e">
        <f>VLOOKUP(E609,Ind!$B$7:$L$308,6,0)</f>
        <v>#N/A</v>
      </c>
      <c r="I609" s="195"/>
      <c r="J609" s="196" t="e">
        <f>VLOOKUP(B609,Ind!$B$7:$L$560,13,0)</f>
        <v>#N/A</v>
      </c>
      <c r="K609" s="196" t="e">
        <f>VLOOKUP(B609,Ind!$B$7:$L$560,14,0)</f>
        <v>#N/A</v>
      </c>
      <c r="L609" s="196" t="e">
        <f>VLOOKUP(B609,Ind!$B$7:$L$560,15,0)</f>
        <v>#N/A</v>
      </c>
    </row>
    <row r="610" spans="1:12" ht="12.75" customHeight="1">
      <c r="A610" s="7">
        <v>297</v>
      </c>
      <c r="B610" s="344"/>
      <c r="C610" s="195" t="e">
        <f>VLOOKUP(B610,Ind!$B$7:$L$560,5,0)</f>
        <v>#N/A</v>
      </c>
      <c r="D610" s="195" t="e">
        <f>VLOOKUP(B610,Ind!$B$7:$L$560,7,0)</f>
        <v>#N/A</v>
      </c>
      <c r="E610" s="195" t="e">
        <f>VLOOKUP(C610,Ind!$B$7:$L$308,6,0)</f>
        <v>#N/A</v>
      </c>
      <c r="F610" s="195"/>
      <c r="G610" s="195" t="e">
        <f>VLOOKUP(D610,Ind!$B$7:$L$308,6,0)</f>
        <v>#N/A</v>
      </c>
      <c r="H610" s="195" t="e">
        <f>VLOOKUP(E610,Ind!$B$7:$L$308,6,0)</f>
        <v>#N/A</v>
      </c>
      <c r="I610" s="195"/>
      <c r="J610" s="196" t="e">
        <f>VLOOKUP(B610,Ind!$B$7:$L$560,13,0)</f>
        <v>#N/A</v>
      </c>
      <c r="K610" s="196" t="e">
        <f>VLOOKUP(B610,Ind!$B$7:$L$560,14,0)</f>
        <v>#N/A</v>
      </c>
      <c r="L610" s="196" t="e">
        <f>VLOOKUP(B610,Ind!$B$7:$L$560,15,0)</f>
        <v>#N/A</v>
      </c>
    </row>
    <row r="611" spans="1:12" ht="12.75" customHeight="1">
      <c r="A611" s="6">
        <v>298</v>
      </c>
      <c r="B611" s="344"/>
      <c r="C611" s="195" t="e">
        <f>VLOOKUP(B611,Ind!$B$7:$L$560,5,0)</f>
        <v>#N/A</v>
      </c>
      <c r="D611" s="195" t="e">
        <f>VLOOKUP(B611,Ind!$B$7:$L$560,7,0)</f>
        <v>#N/A</v>
      </c>
      <c r="E611" s="195" t="e">
        <f>VLOOKUP(C611,Ind!$B$7:$L$308,6,0)</f>
        <v>#N/A</v>
      </c>
      <c r="F611" s="195"/>
      <c r="G611" s="195" t="e">
        <f>VLOOKUP(D611,Ind!$B$7:$L$308,6,0)</f>
        <v>#N/A</v>
      </c>
      <c r="H611" s="195" t="e">
        <f>VLOOKUP(E611,Ind!$B$7:$L$308,6,0)</f>
        <v>#N/A</v>
      </c>
      <c r="I611" s="195"/>
      <c r="J611" s="196" t="e">
        <f>VLOOKUP(B611,Ind!$B$7:$L$560,13,0)</f>
        <v>#N/A</v>
      </c>
      <c r="K611" s="196" t="e">
        <f>VLOOKUP(B611,Ind!$B$7:$L$560,14,0)</f>
        <v>#N/A</v>
      </c>
      <c r="L611" s="196" t="e">
        <f>VLOOKUP(B611,Ind!$B$7:$L$560,15,0)</f>
        <v>#N/A</v>
      </c>
    </row>
    <row r="612" spans="1:12" ht="12.75" customHeight="1">
      <c r="A612" s="7">
        <v>299</v>
      </c>
      <c r="B612" s="344"/>
      <c r="C612" s="195" t="e">
        <f>VLOOKUP(B612,Ind!$B$7:$L$560,5,0)</f>
        <v>#N/A</v>
      </c>
      <c r="D612" s="195" t="e">
        <f>VLOOKUP(B612,Ind!$B$7:$L$560,7,0)</f>
        <v>#N/A</v>
      </c>
      <c r="E612" s="195" t="e">
        <f>VLOOKUP(C612,Ind!$B$7:$L$308,6,0)</f>
        <v>#N/A</v>
      </c>
      <c r="F612" s="195"/>
      <c r="G612" s="195" t="e">
        <f>VLOOKUP(D612,Ind!$B$7:$L$308,6,0)</f>
        <v>#N/A</v>
      </c>
      <c r="H612" s="195" t="e">
        <f>VLOOKUP(E612,Ind!$B$7:$L$308,6,0)</f>
        <v>#N/A</v>
      </c>
      <c r="I612" s="195"/>
      <c r="J612" s="196" t="e">
        <f>VLOOKUP(B612,Ind!$B$7:$L$560,13,0)</f>
        <v>#N/A</v>
      </c>
      <c r="K612" s="196" t="e">
        <f>VLOOKUP(B612,Ind!$B$7:$L$560,14,0)</f>
        <v>#N/A</v>
      </c>
      <c r="L612" s="196" t="e">
        <f>VLOOKUP(B612,Ind!$B$7:$L$560,15,0)</f>
        <v>#N/A</v>
      </c>
    </row>
    <row r="613" spans="1:12" ht="12.75" customHeight="1">
      <c r="A613" s="7">
        <v>300</v>
      </c>
      <c r="B613" s="344"/>
      <c r="C613" s="195" t="e">
        <f>VLOOKUP(B613,Ind!$B$7:$L$560,5,0)</f>
        <v>#N/A</v>
      </c>
      <c r="D613" s="195" t="e">
        <f>VLOOKUP(B613,Ind!$B$7:$L$560,7,0)</f>
        <v>#N/A</v>
      </c>
      <c r="E613" s="195" t="e">
        <f>VLOOKUP(C613,Ind!$B$7:$L$308,6,0)</f>
        <v>#N/A</v>
      </c>
      <c r="F613" s="195"/>
      <c r="G613" s="195" t="e">
        <f>VLOOKUP(D613,Ind!$B$7:$L$308,6,0)</f>
        <v>#N/A</v>
      </c>
      <c r="H613" s="195" t="e">
        <f>VLOOKUP(E613,Ind!$B$7:$L$308,6,0)</f>
        <v>#N/A</v>
      </c>
      <c r="I613" s="195"/>
      <c r="J613" s="196" t="e">
        <f>VLOOKUP(B613,Ind!$B$7:$L$560,13,0)</f>
        <v>#N/A</v>
      </c>
      <c r="K613" s="196" t="e">
        <f>VLOOKUP(B613,Ind!$B$7:$L$560,14,0)</f>
        <v>#N/A</v>
      </c>
      <c r="L613" s="196" t="e">
        <f>VLOOKUP(B613,Ind!$B$7:$L$560,15,0)</f>
        <v>#N/A</v>
      </c>
    </row>
    <row r="614" spans="1:12" ht="12.75" customHeight="1">
      <c r="A614" s="57">
        <v>301</v>
      </c>
      <c r="B614" s="344"/>
      <c r="C614" s="195" t="e">
        <f>VLOOKUP(B614,Ind!$B$7:$L$560,5,0)</f>
        <v>#N/A</v>
      </c>
      <c r="D614" s="195" t="e">
        <f>VLOOKUP(B614,Ind!$B$7:$L$560,7,0)</f>
        <v>#N/A</v>
      </c>
      <c r="E614" s="195" t="e">
        <f>VLOOKUP(C614,Ind!$B$7:$L$308,6,0)</f>
        <v>#N/A</v>
      </c>
      <c r="F614" s="195"/>
      <c r="G614" s="195" t="e">
        <f>VLOOKUP(D614,Ind!$B$7:$L$308,6,0)</f>
        <v>#N/A</v>
      </c>
      <c r="H614" s="195" t="e">
        <f>VLOOKUP(E614,Ind!$B$7:$L$308,6,0)</f>
        <v>#N/A</v>
      </c>
      <c r="I614" s="195"/>
      <c r="J614" s="196" t="e">
        <f>VLOOKUP(B614,Ind!$B$7:$L$560,13,0)</f>
        <v>#N/A</v>
      </c>
      <c r="K614" s="196" t="e">
        <f>VLOOKUP(B614,Ind!$B$7:$L$560,14,0)</f>
        <v>#N/A</v>
      </c>
      <c r="L614" s="196" t="e">
        <f>VLOOKUP(B614,Ind!$B$7:$L$560,15,0)</f>
        <v>#N/A</v>
      </c>
    </row>
    <row r="615" spans="1:12" ht="12.75" customHeight="1">
      <c r="A615" s="57">
        <v>302</v>
      </c>
      <c r="B615" s="344"/>
      <c r="C615" s="195" t="e">
        <f>VLOOKUP(B615,Ind!$B$7:$L$560,5,0)</f>
        <v>#N/A</v>
      </c>
      <c r="D615" s="195" t="e">
        <f>VLOOKUP(B615,Ind!$B$7:$L$560,7,0)</f>
        <v>#N/A</v>
      </c>
      <c r="E615" s="195" t="e">
        <f>VLOOKUP(C615,Ind!$B$7:$L$308,6,0)</f>
        <v>#N/A</v>
      </c>
      <c r="F615" s="195"/>
      <c r="G615" s="195" t="e">
        <f>VLOOKUP(D615,Ind!$B$7:$L$308,6,0)</f>
        <v>#N/A</v>
      </c>
      <c r="H615" s="195" t="e">
        <f>VLOOKUP(E615,Ind!$B$7:$L$308,6,0)</f>
        <v>#N/A</v>
      </c>
      <c r="I615" s="195"/>
      <c r="J615" s="196" t="e">
        <f>VLOOKUP(B615,Ind!$B$7:$L$560,13,0)</f>
        <v>#N/A</v>
      </c>
      <c r="K615" s="196" t="e">
        <f>VLOOKUP(B615,Ind!$B$7:$L$560,14,0)</f>
        <v>#N/A</v>
      </c>
      <c r="L615" s="196" t="e">
        <f>VLOOKUP(B615,Ind!$B$7:$L$560,15,0)</f>
        <v>#N/A</v>
      </c>
    </row>
    <row r="616" spans="1:12" ht="12.75" customHeight="1">
      <c r="A616" s="57">
        <v>303</v>
      </c>
      <c r="B616" s="344"/>
      <c r="C616" s="195" t="e">
        <f>VLOOKUP(B616,Ind!$B$7:$L$560,5,0)</f>
        <v>#N/A</v>
      </c>
      <c r="D616" s="195" t="e">
        <f>VLOOKUP(B616,Ind!$B$7:$L$560,7,0)</f>
        <v>#N/A</v>
      </c>
      <c r="E616" s="195" t="e">
        <f>VLOOKUP(C616,Ind!$B$7:$L$308,6,0)</f>
        <v>#N/A</v>
      </c>
      <c r="F616" s="195"/>
      <c r="G616" s="195" t="e">
        <f>VLOOKUP(D616,Ind!$B$7:$L$308,6,0)</f>
        <v>#N/A</v>
      </c>
      <c r="H616" s="195" t="e">
        <f>VLOOKUP(E616,Ind!$B$7:$L$308,6,0)</f>
        <v>#N/A</v>
      </c>
      <c r="I616" s="195"/>
      <c r="J616" s="196" t="e">
        <f>VLOOKUP(B616,Ind!$B$7:$L$560,13,0)</f>
        <v>#N/A</v>
      </c>
      <c r="K616" s="196" t="e">
        <f>VLOOKUP(B616,Ind!$B$7:$L$560,14,0)</f>
        <v>#N/A</v>
      </c>
      <c r="L616" s="196" t="e">
        <f>VLOOKUP(B616,Ind!$B$7:$L$560,15,0)</f>
        <v>#N/A</v>
      </c>
    </row>
    <row r="617" spans="1:12" ht="12.75" customHeight="1">
      <c r="A617" s="57">
        <v>304</v>
      </c>
      <c r="B617" s="344"/>
      <c r="C617" s="195" t="e">
        <f>VLOOKUP(B617,Ind!$B$7:$L$560,5,0)</f>
        <v>#N/A</v>
      </c>
      <c r="D617" s="195" t="e">
        <f>VLOOKUP(B617,Ind!$B$7:$L$560,7,0)</f>
        <v>#N/A</v>
      </c>
      <c r="E617" s="195" t="e">
        <f>VLOOKUP(C617,Ind!$B$7:$L$308,6,0)</f>
        <v>#N/A</v>
      </c>
      <c r="F617" s="195"/>
      <c r="G617" s="195" t="e">
        <f>VLOOKUP(D617,Ind!$B$7:$L$308,6,0)</f>
        <v>#N/A</v>
      </c>
      <c r="H617" s="195" t="e">
        <f>VLOOKUP(E617,Ind!$B$7:$L$308,6,0)</f>
        <v>#N/A</v>
      </c>
      <c r="I617" s="195"/>
      <c r="J617" s="196" t="e">
        <f>VLOOKUP(B617,Ind!$B$7:$L$560,13,0)</f>
        <v>#N/A</v>
      </c>
      <c r="K617" s="196" t="e">
        <f>VLOOKUP(B617,Ind!$B$7:$L$560,14,0)</f>
        <v>#N/A</v>
      </c>
      <c r="L617" s="196" t="e">
        <f>VLOOKUP(B617,Ind!$B$7:$L$560,15,0)</f>
        <v>#N/A</v>
      </c>
    </row>
    <row r="618" spans="1:12" ht="12.75" customHeight="1">
      <c r="A618" s="57">
        <v>305</v>
      </c>
      <c r="B618" s="344"/>
      <c r="C618" s="195" t="e">
        <f>VLOOKUP(B618,Ind!$B$7:$L$560,5,0)</f>
        <v>#N/A</v>
      </c>
      <c r="D618" s="195" t="e">
        <f>VLOOKUP(B618,Ind!$B$7:$L$560,7,0)</f>
        <v>#N/A</v>
      </c>
      <c r="E618" s="195" t="e">
        <f>VLOOKUP(C618,Ind!$B$7:$L$308,6,0)</f>
        <v>#N/A</v>
      </c>
      <c r="F618" s="195"/>
      <c r="G618" s="195" t="e">
        <f>VLOOKUP(D618,Ind!$B$7:$L$308,6,0)</f>
        <v>#N/A</v>
      </c>
      <c r="H618" s="195" t="e">
        <f>VLOOKUP(E618,Ind!$B$7:$L$308,6,0)</f>
        <v>#N/A</v>
      </c>
      <c r="I618" s="195"/>
      <c r="J618" s="196" t="e">
        <f>VLOOKUP(B618,Ind!$B$7:$L$560,13,0)</f>
        <v>#N/A</v>
      </c>
      <c r="K618" s="196" t="e">
        <f>VLOOKUP(B618,Ind!$B$7:$L$560,14,0)</f>
        <v>#N/A</v>
      </c>
      <c r="L618" s="196" t="e">
        <f>VLOOKUP(B618,Ind!$B$7:$L$560,15,0)</f>
        <v>#N/A</v>
      </c>
    </row>
    <row r="619" spans="1:12" ht="12.75" customHeight="1">
      <c r="A619" s="57">
        <v>306</v>
      </c>
      <c r="B619" s="344"/>
      <c r="C619" s="195" t="e">
        <f>VLOOKUP(B619,Ind!$B$7:$L$560,5,0)</f>
        <v>#N/A</v>
      </c>
      <c r="D619" s="195" t="e">
        <f>VLOOKUP(B619,Ind!$B$7:$L$560,7,0)</f>
        <v>#N/A</v>
      </c>
      <c r="E619" s="195" t="e">
        <f>VLOOKUP(C619,Ind!$B$7:$L$308,6,0)</f>
        <v>#N/A</v>
      </c>
      <c r="F619" s="195"/>
      <c r="G619" s="195" t="e">
        <f>VLOOKUP(D619,Ind!$B$7:$L$308,6,0)</f>
        <v>#N/A</v>
      </c>
      <c r="H619" s="195" t="e">
        <f>VLOOKUP(E619,Ind!$B$7:$L$308,6,0)</f>
        <v>#N/A</v>
      </c>
      <c r="I619" s="195"/>
      <c r="J619" s="196" t="e">
        <f>VLOOKUP(B619,Ind!$B$7:$L$560,13,0)</f>
        <v>#N/A</v>
      </c>
      <c r="K619" s="196" t="e">
        <f>VLOOKUP(B619,Ind!$B$7:$L$560,14,0)</f>
        <v>#N/A</v>
      </c>
      <c r="L619" s="196" t="e">
        <f>VLOOKUP(B619,Ind!$B$7:$L$560,15,0)</f>
        <v>#N/A</v>
      </c>
    </row>
    <row r="620" spans="1:12" ht="12.75" customHeight="1">
      <c r="A620" s="57">
        <v>308</v>
      </c>
      <c r="B620" s="344"/>
      <c r="C620" s="195" t="e">
        <f>VLOOKUP(B620,Ind!$B$7:$L$560,5,0)</f>
        <v>#N/A</v>
      </c>
      <c r="D620" s="195" t="e">
        <f>VLOOKUP(B620,Ind!$B$7:$L$560,7,0)</f>
        <v>#N/A</v>
      </c>
      <c r="E620" s="195" t="e">
        <f>VLOOKUP(C620,Ind!$B$7:$L$308,6,0)</f>
        <v>#N/A</v>
      </c>
      <c r="F620" s="195"/>
      <c r="G620" s="195" t="e">
        <f>VLOOKUP(D620,Ind!$B$7:$L$308,6,0)</f>
        <v>#N/A</v>
      </c>
      <c r="H620" s="195" t="e">
        <f>VLOOKUP(E620,Ind!$B$7:$L$308,6,0)</f>
        <v>#N/A</v>
      </c>
      <c r="I620" s="195"/>
      <c r="J620" s="196" t="e">
        <f>VLOOKUP(B620,Ind!$B$7:$L$560,13,0)</f>
        <v>#N/A</v>
      </c>
      <c r="K620" s="196" t="e">
        <f>VLOOKUP(B620,Ind!$B$7:$L$560,14,0)</f>
        <v>#N/A</v>
      </c>
      <c r="L620" s="196" t="e">
        <f>VLOOKUP(B620,Ind!$B$7:$L$560,15,0)</f>
        <v>#N/A</v>
      </c>
    </row>
    <row r="621" spans="1:12" ht="12.75" customHeight="1">
      <c r="A621" s="57">
        <v>309</v>
      </c>
      <c r="B621" s="344"/>
      <c r="C621" s="195" t="e">
        <f>VLOOKUP(B621,Ind!$B$7:$L$560,5,0)</f>
        <v>#N/A</v>
      </c>
      <c r="D621" s="195" t="e">
        <f>VLOOKUP(B621,Ind!$B$7:$L$560,7,0)</f>
        <v>#N/A</v>
      </c>
      <c r="E621" s="195" t="e">
        <f>VLOOKUP(C621,Ind!$B$7:$L$308,6,0)</f>
        <v>#N/A</v>
      </c>
      <c r="F621" s="195"/>
      <c r="G621" s="195" t="e">
        <f>VLOOKUP(D621,Ind!$B$7:$L$308,6,0)</f>
        <v>#N/A</v>
      </c>
      <c r="H621" s="195" t="e">
        <f>VLOOKUP(E621,Ind!$B$7:$L$308,6,0)</f>
        <v>#N/A</v>
      </c>
      <c r="I621" s="195"/>
      <c r="J621" s="196" t="e">
        <f>VLOOKUP(B621,Ind!$B$7:$L$560,13,0)</f>
        <v>#N/A</v>
      </c>
      <c r="K621" s="196" t="e">
        <f>VLOOKUP(B621,Ind!$B$7:$L$560,14,0)</f>
        <v>#N/A</v>
      </c>
      <c r="L621" s="196" t="e">
        <f>VLOOKUP(B621,Ind!$B$7:$L$560,15,0)</f>
        <v>#N/A</v>
      </c>
    </row>
    <row r="622" spans="1:12" ht="12.75" customHeight="1"/>
    <row r="623" spans="1:12" ht="12.75" customHeight="1"/>
    <row r="624" spans="1:12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</sheetData>
  <sortState ref="B49:R211">
    <sortCondition descending="1" ref="I49:I211"/>
    <sortCondition descending="1" ref="J49:J211"/>
  </sortState>
  <mergeCells count="41">
    <mergeCell ref="A312:A313"/>
    <mergeCell ref="C310:H310"/>
    <mergeCell ref="J312:L312"/>
    <mergeCell ref="H312:H313"/>
    <mergeCell ref="E312:E313"/>
    <mergeCell ref="D312:D313"/>
    <mergeCell ref="C312:C313"/>
    <mergeCell ref="B312:B313"/>
    <mergeCell ref="C1:H1"/>
    <mergeCell ref="A3:A4"/>
    <mergeCell ref="B3:B4"/>
    <mergeCell ref="C3:C4"/>
    <mergeCell ref="D3:D4"/>
    <mergeCell ref="E3:E4"/>
    <mergeCell ref="G3:H3"/>
    <mergeCell ref="F3:F4"/>
    <mergeCell ref="M3:O3"/>
    <mergeCell ref="P3:R3"/>
    <mergeCell ref="M25:O25"/>
    <mergeCell ref="P25:R25"/>
    <mergeCell ref="M47:O47"/>
    <mergeCell ref="P47:R47"/>
    <mergeCell ref="A25:A26"/>
    <mergeCell ref="A47:A48"/>
    <mergeCell ref="B47:B48"/>
    <mergeCell ref="C47:C48"/>
    <mergeCell ref="D47:D48"/>
    <mergeCell ref="B25:B26"/>
    <mergeCell ref="C25:C26"/>
    <mergeCell ref="D25:D26"/>
    <mergeCell ref="C23:H23"/>
    <mergeCell ref="J25:L25"/>
    <mergeCell ref="J3:L3"/>
    <mergeCell ref="F47:F48"/>
    <mergeCell ref="F25:F26"/>
    <mergeCell ref="J47:L47"/>
    <mergeCell ref="C45:H45"/>
    <mergeCell ref="E47:E48"/>
    <mergeCell ref="E25:E26"/>
    <mergeCell ref="G25:H25"/>
    <mergeCell ref="G47:H47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5"/>
  <sheetViews>
    <sheetView topLeftCell="A10" workbookViewId="0">
      <selection activeCell="K34" sqref="K34"/>
    </sheetView>
  </sheetViews>
  <sheetFormatPr defaultRowHeight="12.75"/>
  <cols>
    <col min="1" max="1" width="9.28515625" style="77" customWidth="1"/>
    <col min="2" max="2" width="37" customWidth="1"/>
    <col min="3" max="3" width="17.28515625" customWidth="1"/>
    <col min="4" max="4" width="1.5703125" hidden="1" customWidth="1"/>
    <col min="5" max="5" width="8" style="57" hidden="1" customWidth="1"/>
    <col min="6" max="6" width="22.140625" hidden="1" customWidth="1"/>
    <col min="7" max="7" width="26" customWidth="1"/>
    <col min="8" max="8" width="9.140625" hidden="1" customWidth="1"/>
    <col min="9" max="9" width="26.42578125" customWidth="1"/>
    <col min="10" max="10" width="6.42578125" customWidth="1"/>
    <col min="11" max="11" width="22.85546875" customWidth="1"/>
  </cols>
  <sheetData>
    <row r="1" spans="1:15">
      <c r="A1" s="887"/>
      <c r="B1" s="887"/>
      <c r="C1" s="887"/>
      <c r="D1" s="205"/>
      <c r="E1" s="205"/>
      <c r="F1" s="206"/>
    </row>
    <row r="2" spans="1:15" ht="30" customHeight="1">
      <c r="A2" s="386"/>
      <c r="B2" s="892" t="s">
        <v>12</v>
      </c>
      <c r="C2" s="892"/>
      <c r="D2" s="892"/>
      <c r="E2" s="892"/>
      <c r="F2" s="892"/>
      <c r="G2" s="892"/>
      <c r="H2" s="892"/>
      <c r="I2" s="892"/>
      <c r="K2" s="225"/>
      <c r="O2" s="225" t="s">
        <v>26</v>
      </c>
    </row>
    <row r="3" spans="1:15">
      <c r="A3" s="207"/>
      <c r="B3" s="207"/>
      <c r="C3" s="207"/>
      <c r="D3" s="207"/>
      <c r="E3" s="204"/>
      <c r="F3" s="206"/>
      <c r="O3" s="225" t="s">
        <v>29</v>
      </c>
    </row>
    <row r="4" spans="1:15" ht="18">
      <c r="A4" s="890" t="s">
        <v>1279</v>
      </c>
      <c r="B4" s="388" t="s">
        <v>1280</v>
      </c>
      <c r="C4" s="388" t="s">
        <v>1261</v>
      </c>
      <c r="D4" s="388" t="s">
        <v>1260</v>
      </c>
      <c r="E4" s="888" t="s">
        <v>1264</v>
      </c>
      <c r="F4" s="389" t="s">
        <v>1262</v>
      </c>
      <c r="G4" s="390"/>
      <c r="I4" s="886"/>
      <c r="J4" s="137"/>
      <c r="M4" s="208">
        <v>500</v>
      </c>
      <c r="O4" s="225" t="s">
        <v>27</v>
      </c>
    </row>
    <row r="5" spans="1:15" ht="18">
      <c r="A5" s="891"/>
      <c r="B5" s="391" t="s">
        <v>31</v>
      </c>
      <c r="C5" s="392" t="s">
        <v>1257</v>
      </c>
      <c r="D5" s="392" t="s">
        <v>1285</v>
      </c>
      <c r="E5" s="889"/>
      <c r="F5" s="393" t="s">
        <v>1254</v>
      </c>
      <c r="G5" s="390"/>
      <c r="I5" s="886"/>
      <c r="J5" s="137"/>
      <c r="M5" s="211">
        <v>450</v>
      </c>
      <c r="O5" s="225" t="s">
        <v>28</v>
      </c>
    </row>
    <row r="6" spans="1:15" ht="17.100000000000001" customHeight="1">
      <c r="A6" s="394">
        <v>1</v>
      </c>
      <c r="B6" s="395" t="s">
        <v>1282</v>
      </c>
      <c r="C6" s="396">
        <v>1700</v>
      </c>
      <c r="D6" s="397" t="str">
        <f>Ind!C7</f>
        <v>Uszko Stanisław</v>
      </c>
      <c r="E6" s="398">
        <f>Ind!J7</f>
        <v>3236</v>
      </c>
      <c r="F6" s="399"/>
      <c r="G6" s="400" t="s">
        <v>1378</v>
      </c>
      <c r="I6" s="387"/>
      <c r="J6" s="226"/>
      <c r="M6" s="211">
        <v>390</v>
      </c>
      <c r="O6" s="225" t="s">
        <v>30</v>
      </c>
    </row>
    <row r="7" spans="1:15" ht="17.100000000000001" customHeight="1">
      <c r="A7" s="401">
        <v>2</v>
      </c>
      <c r="B7" s="402" t="s">
        <v>1282</v>
      </c>
      <c r="C7" s="403">
        <v>1400</v>
      </c>
      <c r="D7" s="404" t="str">
        <f>Ind!C8</f>
        <v>Jończyk Franciszek</v>
      </c>
      <c r="E7" s="405">
        <f>Ind!J8</f>
        <v>3161</v>
      </c>
      <c r="F7" s="399"/>
      <c r="G7" s="400" t="s">
        <v>1378</v>
      </c>
      <c r="I7" s="387"/>
      <c r="J7" s="226"/>
      <c r="K7" s="384"/>
      <c r="M7" s="211">
        <v>340</v>
      </c>
    </row>
    <row r="8" spans="1:15" ht="17.25" customHeight="1">
      <c r="A8" s="401">
        <v>3</v>
      </c>
      <c r="B8" s="402" t="s">
        <v>1282</v>
      </c>
      <c r="C8" s="403">
        <v>1000</v>
      </c>
      <c r="D8" s="404" t="str">
        <f>Ind!C9</f>
        <v>Kiełbasa Wiesław</v>
      </c>
      <c r="E8" s="405">
        <f>Ind!M9</f>
        <v>1286</v>
      </c>
      <c r="F8" s="399"/>
      <c r="G8" s="400" t="s">
        <v>1378</v>
      </c>
      <c r="I8" s="387"/>
      <c r="J8" s="226"/>
      <c r="K8" s="385"/>
      <c r="M8" s="211">
        <v>290</v>
      </c>
    </row>
    <row r="9" spans="1:15" ht="18">
      <c r="A9" s="401">
        <v>4</v>
      </c>
      <c r="B9" s="402" t="s">
        <v>1282</v>
      </c>
      <c r="C9" s="403">
        <v>800</v>
      </c>
      <c r="D9" s="404" t="str">
        <f>Ind!C10</f>
        <v>Szymski Marcin</v>
      </c>
      <c r="E9" s="405">
        <f>Ind!J10</f>
        <v>3090</v>
      </c>
      <c r="F9" s="399"/>
      <c r="G9" s="390"/>
      <c r="I9" s="387"/>
      <c r="J9" s="226"/>
      <c r="K9" s="385"/>
      <c r="M9" s="211">
        <v>240</v>
      </c>
    </row>
    <row r="10" spans="1:15" ht="18">
      <c r="A10" s="401">
        <v>5</v>
      </c>
      <c r="B10" s="402" t="s">
        <v>1282</v>
      </c>
      <c r="C10" s="403">
        <v>700</v>
      </c>
      <c r="D10" s="404" t="str">
        <f>Ind!C11</f>
        <v>Polok Franciszek</v>
      </c>
      <c r="E10" s="405">
        <f>Ind!J11</f>
        <v>3077</v>
      </c>
      <c r="F10" s="399"/>
      <c r="G10" s="390"/>
      <c r="I10" s="387"/>
      <c r="J10" s="226"/>
      <c r="K10" s="384"/>
      <c r="M10" s="211">
        <v>200</v>
      </c>
    </row>
    <row r="11" spans="1:15" ht="18">
      <c r="A11" s="401">
        <v>6</v>
      </c>
      <c r="B11" s="402" t="s">
        <v>1282</v>
      </c>
      <c r="C11" s="403">
        <v>600</v>
      </c>
      <c r="D11" s="404" t="str">
        <f>Ind!C12</f>
        <v>Grolik Adam</v>
      </c>
      <c r="E11" s="405">
        <f>Ind!J12</f>
        <v>3052</v>
      </c>
      <c r="F11" s="399"/>
      <c r="G11" s="390"/>
      <c r="I11" s="387"/>
      <c r="J11" s="226"/>
      <c r="K11" s="385"/>
      <c r="M11" s="211">
        <v>180</v>
      </c>
    </row>
    <row r="12" spans="1:15" ht="18">
      <c r="A12" s="401">
        <v>7</v>
      </c>
      <c r="B12" s="402" t="s">
        <v>1282</v>
      </c>
      <c r="C12" s="403">
        <v>500</v>
      </c>
      <c r="D12" s="404" t="str">
        <f>Ind!C13</f>
        <v>Kuś Bolesław</v>
      </c>
      <c r="E12" s="405">
        <f>Ind!J13</f>
        <v>2959</v>
      </c>
      <c r="F12" s="399"/>
      <c r="G12" s="390"/>
      <c r="I12" s="387"/>
      <c r="J12" s="226"/>
      <c r="K12" s="384"/>
      <c r="M12" s="211">
        <v>160</v>
      </c>
    </row>
    <row r="13" spans="1:15" ht="18">
      <c r="A13" s="401">
        <v>8</v>
      </c>
      <c r="B13" s="402" t="s">
        <v>1282</v>
      </c>
      <c r="C13" s="403">
        <v>500</v>
      </c>
      <c r="D13" s="404" t="str">
        <f>Ind!C14</f>
        <v>Kołodziejczyk Adam</v>
      </c>
      <c r="E13" s="405">
        <f>Ind!J14</f>
        <v>2858</v>
      </c>
      <c r="F13" s="399"/>
      <c r="G13" s="390"/>
      <c r="I13" s="387"/>
      <c r="J13" s="226"/>
      <c r="K13" s="384"/>
      <c r="M13" s="211">
        <v>140</v>
      </c>
    </row>
    <row r="14" spans="1:15" ht="18">
      <c r="A14" s="401">
        <v>9</v>
      </c>
      <c r="B14" s="402" t="s">
        <v>1282</v>
      </c>
      <c r="C14" s="403">
        <v>400</v>
      </c>
      <c r="D14" s="404" t="str">
        <f>Ind!C15</f>
        <v>Gawron Bogdan</v>
      </c>
      <c r="E14" s="405">
        <f>Ind!J15</f>
        <v>2855</v>
      </c>
      <c r="F14" s="399"/>
      <c r="G14" s="390"/>
      <c r="I14" s="387"/>
      <c r="J14" s="226"/>
      <c r="K14" s="385"/>
      <c r="M14" s="211">
        <v>120</v>
      </c>
    </row>
    <row r="15" spans="1:15" ht="18">
      <c r="A15" s="401">
        <v>10</v>
      </c>
      <c r="B15" s="402" t="s">
        <v>1282</v>
      </c>
      <c r="C15" s="403">
        <v>400</v>
      </c>
      <c r="D15" s="404" t="str">
        <f>Ind!C16</f>
        <v>Latocha Eugeniusz</v>
      </c>
      <c r="E15" s="405">
        <f>Ind!J16</f>
        <v>2816</v>
      </c>
      <c r="F15" s="399"/>
      <c r="G15" s="390"/>
      <c r="I15" s="387"/>
      <c r="J15" s="226"/>
      <c r="K15" s="385"/>
      <c r="M15" s="211">
        <v>100</v>
      </c>
    </row>
    <row r="16" spans="1:15" ht="18">
      <c r="A16" s="401">
        <v>11</v>
      </c>
      <c r="B16" s="402" t="s">
        <v>1282</v>
      </c>
      <c r="C16" s="403">
        <v>300</v>
      </c>
      <c r="D16" s="404" t="str">
        <f>Ind!C17</f>
        <v>Kania Andrzej</v>
      </c>
      <c r="E16" s="405">
        <f>Ind!J17</f>
        <v>2814</v>
      </c>
      <c r="F16" s="399"/>
      <c r="G16" s="390"/>
      <c r="I16" s="387"/>
      <c r="J16" s="226"/>
      <c r="K16" s="384"/>
      <c r="M16" s="211">
        <v>100</v>
      </c>
    </row>
    <row r="17" spans="1:13" ht="18">
      <c r="A17" s="401">
        <v>12</v>
      </c>
      <c r="B17" s="402" t="s">
        <v>1282</v>
      </c>
      <c r="C17" s="403">
        <v>300</v>
      </c>
      <c r="D17" s="404" t="str">
        <f>Ind!C18</f>
        <v>Niewrzoł Arkadiusz</v>
      </c>
      <c r="E17" s="405">
        <f>Ind!J18</f>
        <v>2805</v>
      </c>
      <c r="F17" s="399"/>
      <c r="G17" s="390"/>
      <c r="I17" s="387"/>
      <c r="J17" s="226"/>
      <c r="K17" s="385"/>
      <c r="M17" s="211">
        <v>90</v>
      </c>
    </row>
    <row r="18" spans="1:13" ht="18">
      <c r="A18" s="401">
        <v>13</v>
      </c>
      <c r="B18" s="402" t="s">
        <v>1282</v>
      </c>
      <c r="C18" s="403">
        <v>200</v>
      </c>
      <c r="D18" s="404" t="str">
        <f>Ind!C19</f>
        <v>Zowada Kazimierz</v>
      </c>
      <c r="E18" s="405">
        <f>Ind!J19</f>
        <v>2791</v>
      </c>
      <c r="F18" s="399"/>
      <c r="G18" s="390"/>
      <c r="I18" s="387"/>
      <c r="J18" s="226"/>
      <c r="M18" s="211">
        <v>90</v>
      </c>
    </row>
    <row r="19" spans="1:13" ht="18">
      <c r="A19" s="401">
        <v>14</v>
      </c>
      <c r="B19" s="402" t="s">
        <v>1282</v>
      </c>
      <c r="C19" s="403">
        <v>200</v>
      </c>
      <c r="D19" s="404" t="str">
        <f>Ind!C20</f>
        <v>Samol Krzysztof</v>
      </c>
      <c r="E19" s="405">
        <f>Ind!J20</f>
        <v>2784</v>
      </c>
      <c r="F19" s="399"/>
      <c r="G19" s="406"/>
      <c r="H19" s="41"/>
      <c r="I19" s="268"/>
      <c r="J19" s="267"/>
      <c r="M19" s="211">
        <v>90</v>
      </c>
    </row>
    <row r="20" spans="1:13" ht="18">
      <c r="A20" s="401">
        <v>15</v>
      </c>
      <c r="B20" s="402" t="s">
        <v>1282</v>
      </c>
      <c r="C20" s="403">
        <v>200</v>
      </c>
      <c r="D20" s="404" t="str">
        <f>Ind!C21</f>
        <v>Szeliga Stanisław</v>
      </c>
      <c r="E20" s="405">
        <f>Ind!J21</f>
        <v>2757</v>
      </c>
      <c r="F20" s="399"/>
      <c r="G20" s="406"/>
      <c r="H20" s="41"/>
      <c r="I20" s="268"/>
      <c r="J20" s="267"/>
      <c r="M20" s="211">
        <v>80</v>
      </c>
    </row>
    <row r="21" spans="1:13" ht="18">
      <c r="A21" s="401">
        <v>16</v>
      </c>
      <c r="B21" s="402" t="s">
        <v>1282</v>
      </c>
      <c r="C21" s="403">
        <v>200</v>
      </c>
      <c r="D21" s="404" t="str">
        <f>Ind!C22</f>
        <v>Koziorowski Marian</v>
      </c>
      <c r="E21" s="405">
        <f>Ind!J22</f>
        <v>2754</v>
      </c>
      <c r="F21" s="399"/>
      <c r="G21" s="406"/>
      <c r="H21" s="41"/>
      <c r="I21" s="268"/>
      <c r="J21" s="267"/>
      <c r="M21" s="211">
        <v>80</v>
      </c>
    </row>
    <row r="22" spans="1:13" ht="18">
      <c r="A22" s="401"/>
      <c r="B22" s="407" t="s">
        <v>11</v>
      </c>
      <c r="C22" s="408">
        <f>SUM(C6:C21)</f>
        <v>9400</v>
      </c>
      <c r="D22" s="409"/>
      <c r="E22" s="405"/>
      <c r="F22" s="410"/>
      <c r="G22" s="390"/>
    </row>
    <row r="23" spans="1:13" ht="18">
      <c r="A23" s="401"/>
      <c r="B23" s="402" t="s">
        <v>1376</v>
      </c>
      <c r="C23" s="411">
        <v>1100</v>
      </c>
      <c r="D23" s="409"/>
      <c r="E23" s="405"/>
      <c r="F23" s="410"/>
      <c r="G23" s="390"/>
    </row>
    <row r="24" spans="1:13" ht="18">
      <c r="A24" s="401"/>
      <c r="B24" s="402" t="s">
        <v>1377</v>
      </c>
      <c r="C24" s="403">
        <f>SUM(C22:C23)</f>
        <v>10500</v>
      </c>
      <c r="D24" s="409"/>
      <c r="E24" s="405"/>
      <c r="F24" s="410"/>
      <c r="G24" s="390"/>
    </row>
    <row r="25" spans="1:13" ht="12" customHeight="1" thickBot="1">
      <c r="A25" s="401"/>
      <c r="B25" s="412"/>
      <c r="C25" s="413"/>
      <c r="D25" s="409"/>
      <c r="E25" s="405">
        <f>Ind!J68</f>
        <v>2304</v>
      </c>
      <c r="F25" s="410"/>
      <c r="G25" s="390"/>
      <c r="I25" s="266"/>
    </row>
    <row r="26" spans="1:13" ht="12" customHeight="1">
      <c r="A26" s="401"/>
      <c r="B26" s="414"/>
      <c r="C26" s="415"/>
      <c r="D26" s="409"/>
      <c r="E26" s="405"/>
      <c r="F26" s="410"/>
      <c r="G26" s="390"/>
      <c r="I26" s="264"/>
    </row>
    <row r="27" spans="1:13" ht="12" customHeight="1">
      <c r="A27" s="401"/>
      <c r="B27" s="402"/>
      <c r="C27" s="411"/>
      <c r="D27" s="409"/>
      <c r="E27" s="405">
        <f>Ind!J69</f>
        <v>2295</v>
      </c>
      <c r="F27" s="410"/>
      <c r="G27" s="390"/>
      <c r="I27" s="265"/>
    </row>
    <row r="28" spans="1:13" ht="17.100000000000001" customHeight="1">
      <c r="A28" s="401"/>
      <c r="B28" s="402" t="s">
        <v>1379</v>
      </c>
      <c r="C28" s="411">
        <v>7800</v>
      </c>
      <c r="D28" s="409"/>
      <c r="E28" s="405"/>
      <c r="F28" s="410"/>
      <c r="G28" s="390"/>
      <c r="I28" s="265"/>
    </row>
    <row r="29" spans="1:13" ht="17.100000000000001" customHeight="1">
      <c r="A29" s="401"/>
      <c r="B29" s="402" t="s">
        <v>1380</v>
      </c>
      <c r="C29" s="411">
        <v>2000</v>
      </c>
      <c r="D29" s="409"/>
      <c r="E29" s="405">
        <f>Ind!J70</f>
        <v>2283</v>
      </c>
      <c r="F29" s="410"/>
      <c r="G29" s="390"/>
      <c r="I29" s="265"/>
    </row>
    <row r="30" spans="1:13" ht="17.100000000000001" customHeight="1">
      <c r="A30" s="401"/>
      <c r="B30" s="402" t="s">
        <v>1382</v>
      </c>
      <c r="C30" s="411">
        <v>1200</v>
      </c>
      <c r="D30" s="409"/>
      <c r="E30" s="405"/>
      <c r="F30" s="410"/>
      <c r="G30" s="390"/>
      <c r="I30" s="265"/>
    </row>
    <row r="31" spans="1:13" ht="17.100000000000001" customHeight="1">
      <c r="A31" s="401"/>
      <c r="B31" s="402" t="s">
        <v>1377</v>
      </c>
      <c r="C31" s="416">
        <v>11000</v>
      </c>
      <c r="D31" s="409"/>
      <c r="E31" s="405">
        <f>Ind!J71</f>
        <v>2281</v>
      </c>
      <c r="F31" s="410"/>
      <c r="G31" s="390"/>
      <c r="I31" s="265"/>
    </row>
    <row r="32" spans="1:13" ht="17.100000000000001" customHeight="1">
      <c r="A32" s="401"/>
      <c r="B32" s="402"/>
      <c r="C32" s="411"/>
      <c r="D32" s="409"/>
      <c r="E32" s="405"/>
      <c r="F32" s="410"/>
      <c r="G32" s="390"/>
      <c r="I32" s="265"/>
    </row>
    <row r="33" spans="1:11" ht="17.100000000000001" customHeight="1">
      <c r="A33" s="401"/>
      <c r="B33" s="402" t="s">
        <v>12</v>
      </c>
      <c r="C33" s="411">
        <v>9400</v>
      </c>
      <c r="D33" s="409"/>
      <c r="E33" s="405">
        <f>Ind!J72</f>
        <v>2277</v>
      </c>
      <c r="F33" s="410"/>
      <c r="G33" s="390"/>
      <c r="I33" s="265"/>
    </row>
    <row r="34" spans="1:11" ht="17.100000000000001" customHeight="1">
      <c r="A34" s="401"/>
      <c r="B34" s="402" t="s">
        <v>1381</v>
      </c>
      <c r="C34" s="411">
        <v>500</v>
      </c>
      <c r="D34" s="409"/>
      <c r="E34" s="405">
        <f>Ind!J73</f>
        <v>2275</v>
      </c>
      <c r="F34" s="410"/>
      <c r="G34" s="390"/>
    </row>
    <row r="35" spans="1:11" ht="17.100000000000001" customHeight="1">
      <c r="A35" s="401"/>
      <c r="B35" s="402" t="s">
        <v>1376</v>
      </c>
      <c r="C35" s="411">
        <v>1100</v>
      </c>
      <c r="D35" s="409"/>
      <c r="E35" s="405">
        <f>Ind!J74</f>
        <v>2259</v>
      </c>
      <c r="F35" s="410"/>
      <c r="G35" s="390"/>
    </row>
    <row r="36" spans="1:11" ht="17.100000000000001" customHeight="1">
      <c r="A36" s="401"/>
      <c r="B36" s="402" t="s">
        <v>1377</v>
      </c>
      <c r="C36" s="416">
        <v>11000</v>
      </c>
      <c r="D36" s="409"/>
      <c r="E36" s="405">
        <f>Ind!J75</f>
        <v>2251</v>
      </c>
      <c r="F36" s="410"/>
      <c r="G36" s="390"/>
      <c r="K36" s="266"/>
    </row>
    <row r="37" spans="1:11" ht="30">
      <c r="A37" s="401"/>
      <c r="B37" s="402"/>
      <c r="C37" s="411"/>
      <c r="D37" s="409"/>
      <c r="E37" s="405">
        <f>Ind!J76</f>
        <v>2243</v>
      </c>
      <c r="F37" s="410"/>
      <c r="G37" s="390"/>
      <c r="K37" s="264"/>
    </row>
    <row r="38" spans="1:11" ht="18">
      <c r="A38" s="209"/>
      <c r="B38" s="210"/>
      <c r="C38" s="211"/>
      <c r="D38" s="212"/>
      <c r="E38" s="213">
        <f>Ind!J77</f>
        <v>2242</v>
      </c>
      <c r="F38" s="214"/>
      <c r="K38" s="265"/>
    </row>
    <row r="39" spans="1:11" ht="18">
      <c r="A39" s="209"/>
      <c r="B39" s="210"/>
      <c r="C39" s="211"/>
      <c r="D39" s="212"/>
      <c r="E39" s="213">
        <f>Ind!J78</f>
        <v>2242</v>
      </c>
      <c r="F39" s="214"/>
      <c r="K39" s="265"/>
    </row>
    <row r="40" spans="1:11" ht="18">
      <c r="A40" s="209"/>
      <c r="B40" s="210"/>
      <c r="C40" s="211"/>
      <c r="D40" s="212"/>
      <c r="E40" s="213">
        <f>Ind!J79</f>
        <v>2233</v>
      </c>
      <c r="F40" s="214"/>
      <c r="K40" s="265"/>
    </row>
    <row r="41" spans="1:11" ht="18">
      <c r="A41" s="209"/>
      <c r="B41" s="210"/>
      <c r="C41" s="211"/>
      <c r="D41" s="212"/>
      <c r="E41" s="213">
        <f>Ind!J80</f>
        <v>2205</v>
      </c>
      <c r="F41" s="214"/>
      <c r="K41" s="265"/>
    </row>
    <row r="42" spans="1:11" ht="18">
      <c r="A42" s="209"/>
      <c r="B42" s="210"/>
      <c r="C42" s="211"/>
      <c r="D42" s="212"/>
      <c r="E42" s="213" t="e">
        <f>Ind!#REF!</f>
        <v>#REF!</v>
      </c>
      <c r="F42" s="214"/>
      <c r="K42" s="265"/>
    </row>
    <row r="43" spans="1:11" ht="18">
      <c r="A43" s="209"/>
      <c r="B43" s="210"/>
      <c r="C43" s="211"/>
      <c r="D43" s="212"/>
      <c r="E43" s="213" t="e">
        <f>Ind!#REF!</f>
        <v>#REF!</v>
      </c>
      <c r="F43" s="214"/>
      <c r="K43" s="265"/>
    </row>
    <row r="44" spans="1:11" ht="18">
      <c r="A44" s="209"/>
      <c r="B44" s="210"/>
      <c r="C44" s="211"/>
      <c r="D44" s="212"/>
      <c r="E44" s="213" t="e">
        <f>Ind!#REF!</f>
        <v>#REF!</v>
      </c>
      <c r="F44" s="214"/>
      <c r="K44" s="265"/>
    </row>
    <row r="45" spans="1:11">
      <c r="A45" s="209"/>
      <c r="B45" s="210"/>
      <c r="C45" s="211"/>
      <c r="D45" s="212"/>
      <c r="E45" s="213" t="e">
        <f>Ind!#REF!</f>
        <v>#REF!</v>
      </c>
      <c r="F45" s="214"/>
    </row>
    <row r="46" spans="1:11">
      <c r="A46" s="215"/>
      <c r="B46" s="216"/>
      <c r="C46" s="217"/>
      <c r="D46" s="218"/>
      <c r="E46" s="213" t="e">
        <f>Ind!#REF!</f>
        <v>#REF!</v>
      </c>
      <c r="F46" s="219"/>
    </row>
    <row r="47" spans="1:11" ht="13.5" thickBot="1">
      <c r="A47" s="220"/>
      <c r="B47" s="221" t="s">
        <v>1263</v>
      </c>
      <c r="C47" s="222">
        <f>SUM(C6:C46)</f>
        <v>74400</v>
      </c>
      <c r="D47" s="223"/>
      <c r="E47" s="224"/>
      <c r="F47" s="224"/>
    </row>
    <row r="48" spans="1:11" ht="16.5" thickTop="1">
      <c r="A48" s="68"/>
      <c r="B48" s="69"/>
      <c r="C48" s="69"/>
      <c r="D48" s="70"/>
      <c r="E48" s="70"/>
      <c r="F48" s="70"/>
    </row>
    <row r="49" spans="1:6">
      <c r="A49"/>
      <c r="B49" s="71"/>
      <c r="C49" s="72"/>
      <c r="D49" s="73"/>
      <c r="E49" s="151"/>
      <c r="F49" s="73"/>
    </row>
    <row r="50" spans="1:6" ht="15.75">
      <c r="A50" s="74"/>
      <c r="B50" s="75"/>
      <c r="C50" s="76"/>
    </row>
    <row r="51" spans="1:6" ht="15.75">
      <c r="A51" s="74"/>
      <c r="B51" s="76"/>
      <c r="C51" s="76">
        <v>3490</v>
      </c>
    </row>
    <row r="52" spans="1:6">
      <c r="C52">
        <v>350</v>
      </c>
    </row>
    <row r="53" spans="1:6">
      <c r="C53">
        <f>C51-C52</f>
        <v>3140</v>
      </c>
    </row>
    <row r="55" spans="1:6">
      <c r="C55">
        <v>222</v>
      </c>
      <c r="D55">
        <f>C55/7</f>
        <v>31.714285714285715</v>
      </c>
    </row>
  </sheetData>
  <mergeCells count="5">
    <mergeCell ref="I4:I5"/>
    <mergeCell ref="A1:C1"/>
    <mergeCell ref="E4:E5"/>
    <mergeCell ref="A4:A5"/>
    <mergeCell ref="B2:I2"/>
  </mergeCells>
  <phoneticPr fontId="26" type="noConversion"/>
  <pageMargins left="0.59055118110236227" right="0.39370078740157483" top="7.874015748031496E-2" bottom="0.74803149606299213" header="0.27559055118110237" footer="0.51181102362204722"/>
  <pageSetup paperSize="9" orientation="portrait" r:id="rId1"/>
  <headerFooter alignWithMargins="0">
    <oddHeader>&amp;R&amp;"Arial CE,Kursywa"&amp;8 5  GPP  -  strona  &amp;P</oddHeader>
    <oddFooter>&amp;LPodpis  Kierownika  zawodów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22" workbookViewId="0">
      <selection activeCell="B34" sqref="B34"/>
    </sheetView>
  </sheetViews>
  <sheetFormatPr defaultRowHeight="12.75"/>
  <cols>
    <col min="1" max="1" width="4.7109375" customWidth="1"/>
    <col min="2" max="2" width="36.7109375" customWidth="1"/>
    <col min="3" max="3" width="12.42578125" customWidth="1"/>
    <col min="4" max="4" width="23.140625" hidden="1" customWidth="1"/>
    <col min="5" max="5" width="14.7109375" hidden="1" customWidth="1"/>
  </cols>
  <sheetData>
    <row r="1" spans="1:5" ht="18">
      <c r="A1" s="78"/>
      <c r="B1" s="138" t="e">
        <f>Ind!#REF!</f>
        <v>#REF!</v>
      </c>
      <c r="C1" s="139"/>
      <c r="D1" s="68" t="str">
        <f>Ind!E1</f>
        <v>PZSkat</v>
      </c>
      <c r="E1" s="137" t="str">
        <f>Ind!N1</f>
        <v>27.11.2016</v>
      </c>
    </row>
    <row r="2" spans="1:5" ht="15">
      <c r="A2" s="897"/>
      <c r="B2" s="897"/>
      <c r="C2" s="897"/>
      <c r="D2" s="56"/>
    </row>
    <row r="3" spans="1:5" ht="15.75">
      <c r="A3" s="899" t="s">
        <v>1259</v>
      </c>
      <c r="B3" s="899"/>
      <c r="C3" s="899"/>
      <c r="D3" s="899"/>
      <c r="E3" s="899"/>
    </row>
    <row r="4" spans="1:5" ht="14.25">
      <c r="A4" s="900" t="s">
        <v>1258</v>
      </c>
      <c r="B4" s="900"/>
      <c r="C4" s="900"/>
      <c r="D4" s="900"/>
      <c r="E4" s="900"/>
    </row>
    <row r="5" spans="1:5" ht="18">
      <c r="A5" s="898"/>
      <c r="B5" s="898"/>
      <c r="C5" s="898"/>
      <c r="D5" s="898"/>
    </row>
    <row r="6" spans="1:5">
      <c r="A6" s="893" t="s">
        <v>1279</v>
      </c>
      <c r="B6" s="895" t="s">
        <v>1251</v>
      </c>
      <c r="C6" s="145" t="s">
        <v>1281</v>
      </c>
      <c r="D6" s="895" t="s">
        <v>1255</v>
      </c>
      <c r="E6" s="146" t="s">
        <v>1252</v>
      </c>
    </row>
    <row r="7" spans="1:5">
      <c r="A7" s="894"/>
      <c r="B7" s="896"/>
      <c r="C7" s="147" t="s">
        <v>1283</v>
      </c>
      <c r="D7" s="896"/>
      <c r="E7" s="148" t="s">
        <v>1253</v>
      </c>
    </row>
    <row r="8" spans="1:5">
      <c r="A8" s="894"/>
      <c r="B8" s="199" t="s">
        <v>1284</v>
      </c>
      <c r="C8" s="199" t="s">
        <v>1257</v>
      </c>
      <c r="D8" s="149" t="s">
        <v>1285</v>
      </c>
      <c r="E8" s="150" t="s">
        <v>1254</v>
      </c>
    </row>
    <row r="9" spans="1:5" ht="15">
      <c r="A9" s="200">
        <v>1</v>
      </c>
      <c r="B9" s="201" t="s">
        <v>1351</v>
      </c>
      <c r="C9" s="202">
        <v>650</v>
      </c>
      <c r="D9" s="197"/>
      <c r="E9" s="142"/>
    </row>
    <row r="10" spans="1:5" ht="15">
      <c r="A10" s="200">
        <v>2</v>
      </c>
      <c r="B10" s="201" t="s">
        <v>1352</v>
      </c>
      <c r="C10" s="202">
        <v>450</v>
      </c>
      <c r="D10" s="198"/>
      <c r="E10" s="143"/>
    </row>
    <row r="11" spans="1:5" ht="21" customHeight="1">
      <c r="A11" s="200">
        <v>3</v>
      </c>
      <c r="B11" s="201" t="s">
        <v>1353</v>
      </c>
      <c r="C11" s="202">
        <v>370</v>
      </c>
      <c r="D11" s="198"/>
      <c r="E11" s="143"/>
    </row>
    <row r="12" spans="1:5" ht="15">
      <c r="A12" s="200">
        <v>4</v>
      </c>
      <c r="B12" s="201" t="s">
        <v>1354</v>
      </c>
      <c r="C12" s="202">
        <v>220</v>
      </c>
      <c r="D12" s="198"/>
      <c r="E12" s="143"/>
    </row>
    <row r="13" spans="1:5" ht="15">
      <c r="A13" s="200">
        <v>5</v>
      </c>
      <c r="B13" s="201" t="s">
        <v>1355</v>
      </c>
      <c r="C13" s="202">
        <v>140</v>
      </c>
      <c r="D13" s="198"/>
      <c r="E13" s="143"/>
    </row>
    <row r="14" spans="1:5" ht="15">
      <c r="A14" s="200">
        <v>6</v>
      </c>
      <c r="B14" s="201" t="s">
        <v>1356</v>
      </c>
      <c r="C14" s="202">
        <v>130</v>
      </c>
      <c r="D14" s="198"/>
      <c r="E14" s="143"/>
    </row>
    <row r="15" spans="1:5" ht="15">
      <c r="A15" s="200">
        <v>7</v>
      </c>
      <c r="B15" s="201" t="s">
        <v>1357</v>
      </c>
      <c r="C15" s="202">
        <v>120</v>
      </c>
      <c r="D15" s="198"/>
      <c r="E15" s="143"/>
    </row>
    <row r="16" spans="1:5" ht="15">
      <c r="A16" s="200">
        <v>8</v>
      </c>
      <c r="B16" s="201" t="s">
        <v>1358</v>
      </c>
      <c r="C16" s="202">
        <v>100</v>
      </c>
      <c r="D16" s="198"/>
      <c r="E16" s="143"/>
    </row>
    <row r="17" spans="1:5" ht="15">
      <c r="A17" s="200">
        <v>9</v>
      </c>
      <c r="B17" s="201" t="s">
        <v>1358</v>
      </c>
      <c r="C17" s="202">
        <v>90</v>
      </c>
      <c r="D17" s="198"/>
      <c r="E17" s="143"/>
    </row>
    <row r="18" spans="1:5" ht="15">
      <c r="A18" s="200">
        <v>10</v>
      </c>
      <c r="B18" s="201" t="s">
        <v>1359</v>
      </c>
      <c r="C18" s="202">
        <v>80</v>
      </c>
      <c r="D18" s="198"/>
      <c r="E18" s="143"/>
    </row>
    <row r="19" spans="1:5" ht="15">
      <c r="A19" s="200">
        <v>11</v>
      </c>
      <c r="B19" s="201" t="s">
        <v>1360</v>
      </c>
      <c r="C19" s="202">
        <v>70</v>
      </c>
      <c r="D19" s="198"/>
      <c r="E19" s="143"/>
    </row>
    <row r="20" spans="1:5" ht="15">
      <c r="A20" s="200">
        <v>12</v>
      </c>
      <c r="B20" s="201" t="s">
        <v>0</v>
      </c>
      <c r="C20" s="202">
        <v>60</v>
      </c>
      <c r="D20" s="198"/>
      <c r="E20" s="143"/>
    </row>
    <row r="21" spans="1:5" ht="15">
      <c r="A21" s="200">
        <v>13</v>
      </c>
      <c r="B21" s="201" t="s">
        <v>1</v>
      </c>
      <c r="C21" s="202">
        <v>50</v>
      </c>
      <c r="D21" s="198"/>
      <c r="E21" s="143"/>
    </row>
    <row r="22" spans="1:5" ht="15">
      <c r="A22" s="200">
        <v>14</v>
      </c>
      <c r="B22" s="201" t="s">
        <v>1</v>
      </c>
      <c r="C22" s="202">
        <v>50</v>
      </c>
      <c r="D22" s="198"/>
      <c r="E22" s="143"/>
    </row>
    <row r="23" spans="1:5" ht="15">
      <c r="A23" s="200">
        <v>15</v>
      </c>
      <c r="B23" s="201" t="s">
        <v>1</v>
      </c>
      <c r="C23" s="202">
        <v>50</v>
      </c>
      <c r="D23" s="198"/>
      <c r="E23" s="143"/>
    </row>
    <row r="24" spans="1:5" ht="15">
      <c r="A24" s="200">
        <v>16</v>
      </c>
      <c r="B24" s="201" t="s">
        <v>2</v>
      </c>
      <c r="C24" s="202">
        <v>40</v>
      </c>
      <c r="D24" s="198"/>
      <c r="E24" s="143"/>
    </row>
    <row r="25" spans="1:5" ht="15">
      <c r="A25" s="200">
        <v>17</v>
      </c>
      <c r="B25" s="201" t="s">
        <v>2</v>
      </c>
      <c r="C25" s="202">
        <v>40</v>
      </c>
      <c r="D25" s="198"/>
      <c r="E25" s="143"/>
    </row>
    <row r="26" spans="1:5" ht="15">
      <c r="A26" s="200">
        <v>18</v>
      </c>
      <c r="B26" s="201" t="s">
        <v>2</v>
      </c>
      <c r="C26" s="202">
        <v>40</v>
      </c>
      <c r="D26" s="198"/>
      <c r="E26" s="143"/>
    </row>
    <row r="27" spans="1:5" ht="15">
      <c r="A27" s="200">
        <v>19</v>
      </c>
      <c r="B27" s="201" t="s">
        <v>3</v>
      </c>
      <c r="C27" s="202">
        <v>25</v>
      </c>
      <c r="D27" s="198"/>
      <c r="E27" s="143"/>
    </row>
    <row r="28" spans="1:5" ht="15">
      <c r="A28" s="200"/>
      <c r="B28" s="201"/>
      <c r="C28" s="202"/>
      <c r="D28" s="198"/>
      <c r="E28" s="143"/>
    </row>
    <row r="29" spans="1:5" ht="15">
      <c r="A29" s="200"/>
      <c r="B29" s="203" t="s">
        <v>4</v>
      </c>
      <c r="C29" s="202"/>
      <c r="D29" s="198"/>
      <c r="E29" s="143"/>
    </row>
    <row r="30" spans="1:5" ht="15">
      <c r="A30" s="200">
        <v>1</v>
      </c>
      <c r="B30" s="201" t="s">
        <v>5</v>
      </c>
      <c r="C30" s="202">
        <v>120</v>
      </c>
      <c r="D30" s="198"/>
      <c r="E30" s="143"/>
    </row>
    <row r="31" spans="1:5" ht="15">
      <c r="A31" s="200">
        <v>2</v>
      </c>
      <c r="B31" s="201" t="s">
        <v>6</v>
      </c>
      <c r="C31" s="202">
        <v>60</v>
      </c>
      <c r="D31" s="198"/>
      <c r="E31" s="143"/>
    </row>
    <row r="32" spans="1:5" ht="15">
      <c r="A32" s="200">
        <v>3</v>
      </c>
      <c r="B32" s="201" t="s">
        <v>7</v>
      </c>
      <c r="C32" s="202">
        <v>50</v>
      </c>
      <c r="D32" s="198"/>
      <c r="E32" s="143"/>
    </row>
    <row r="33" spans="1:5" ht="15">
      <c r="A33" s="200"/>
      <c r="B33" s="201"/>
      <c r="C33" s="202"/>
      <c r="D33" s="198"/>
      <c r="E33" s="143"/>
    </row>
    <row r="34" spans="1:5" ht="15">
      <c r="A34" s="200"/>
      <c r="B34" s="203" t="s">
        <v>8</v>
      </c>
      <c r="C34" s="202"/>
      <c r="D34" s="198"/>
      <c r="E34" s="143"/>
    </row>
    <row r="35" spans="1:5" ht="15">
      <c r="A35" s="200">
        <v>1</v>
      </c>
      <c r="B35" s="201" t="s">
        <v>9</v>
      </c>
      <c r="C35" s="202">
        <v>90</v>
      </c>
      <c r="D35" s="198"/>
      <c r="E35" s="143"/>
    </row>
    <row r="36" spans="1:5" ht="15">
      <c r="A36" s="200">
        <v>2</v>
      </c>
      <c r="B36" s="201" t="s">
        <v>6</v>
      </c>
      <c r="C36" s="202">
        <v>60</v>
      </c>
      <c r="D36" s="198"/>
      <c r="E36" s="143"/>
    </row>
    <row r="37" spans="1:5" ht="15">
      <c r="A37" s="200">
        <v>3</v>
      </c>
      <c r="B37" s="201" t="s">
        <v>10</v>
      </c>
      <c r="C37" s="202">
        <v>40</v>
      </c>
      <c r="D37" s="198"/>
      <c r="E37" s="143"/>
    </row>
    <row r="38" spans="1:5" ht="15">
      <c r="A38" s="131"/>
      <c r="B38" s="152"/>
      <c r="C38" s="132"/>
      <c r="D38" s="140"/>
      <c r="E38" s="143"/>
    </row>
    <row r="39" spans="1:5" ht="15">
      <c r="A39" s="133"/>
      <c r="B39" s="153"/>
      <c r="C39" s="134"/>
      <c r="D39" s="141"/>
      <c r="E39" s="144"/>
    </row>
    <row r="40" spans="1:5" ht="16.5" thickBot="1">
      <c r="A40" s="135"/>
      <c r="B40" s="136"/>
      <c r="C40" s="129">
        <f>SUM(C9:C39)</f>
        <v>3195</v>
      </c>
      <c r="D40" s="130"/>
    </row>
    <row r="41" spans="1:5" ht="13.5" thickTop="1"/>
    <row r="42" spans="1:5">
      <c r="A42" t="s">
        <v>1256</v>
      </c>
    </row>
  </sheetData>
  <mergeCells count="7">
    <mergeCell ref="A6:A8"/>
    <mergeCell ref="B6:B7"/>
    <mergeCell ref="D6:D7"/>
    <mergeCell ref="A2:C2"/>
    <mergeCell ref="A5:D5"/>
    <mergeCell ref="A3:E3"/>
    <mergeCell ref="A4:E4"/>
  </mergeCells>
  <phoneticPr fontId="26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"/>
  <sheetViews>
    <sheetView topLeftCell="A21" workbookViewId="0">
      <selection activeCell="F35" sqref="F16:F35"/>
    </sheetView>
  </sheetViews>
  <sheetFormatPr defaultRowHeight="15.75"/>
  <cols>
    <col min="1" max="1" width="7.7109375" style="58" customWidth="1"/>
    <col min="2" max="2" width="10.7109375" style="59" customWidth="1"/>
    <col min="3" max="3" width="10.28515625" style="59" customWidth="1"/>
    <col min="4" max="4" width="11.7109375" style="59" hidden="1" customWidth="1"/>
    <col min="5" max="5" width="10.85546875" customWidth="1"/>
    <col min="6" max="7" width="10.7109375" customWidth="1"/>
    <col min="8" max="8" width="11.7109375" customWidth="1"/>
  </cols>
  <sheetData>
    <row r="1" spans="1:9" ht="18">
      <c r="A1" s="901" t="s">
        <v>1272</v>
      </c>
      <c r="B1" s="901"/>
      <c r="C1" s="901"/>
      <c r="D1" s="901"/>
      <c r="E1" s="901"/>
      <c r="F1" s="578"/>
      <c r="G1" s="578"/>
      <c r="H1" s="578"/>
    </row>
    <row r="2" spans="1:9" ht="18" customHeight="1">
      <c r="A2" s="908" t="s">
        <v>1265</v>
      </c>
      <c r="B2" s="908"/>
      <c r="C2" s="902" t="s">
        <v>1716</v>
      </c>
      <c r="D2" s="902"/>
      <c r="E2" s="902"/>
      <c r="F2" s="57"/>
      <c r="G2" s="903"/>
      <c r="H2" s="903"/>
    </row>
    <row r="3" spans="1:9" ht="6" customHeight="1"/>
    <row r="4" spans="1:9" s="60" customFormat="1" ht="17.25" customHeight="1">
      <c r="A4" s="66" t="s">
        <v>1266</v>
      </c>
      <c r="B4" s="904" t="s">
        <v>1267</v>
      </c>
      <c r="C4" s="906" t="s">
        <v>1268</v>
      </c>
      <c r="D4" s="906" t="s">
        <v>1375</v>
      </c>
      <c r="E4" s="909" t="s">
        <v>1269</v>
      </c>
      <c r="F4" s="66" t="s">
        <v>1266</v>
      </c>
      <c r="G4" s="904" t="s">
        <v>1267</v>
      </c>
      <c r="H4" s="906" t="s">
        <v>1268</v>
      </c>
      <c r="I4" s="909" t="s">
        <v>1269</v>
      </c>
    </row>
    <row r="5" spans="1:9" s="60" customFormat="1" ht="15" customHeight="1">
      <c r="A5" s="67" t="s">
        <v>1331</v>
      </c>
      <c r="B5" s="905"/>
      <c r="C5" s="907"/>
      <c r="D5" s="907"/>
      <c r="E5" s="910"/>
      <c r="F5" s="67" t="s">
        <v>1331</v>
      </c>
      <c r="G5" s="905"/>
      <c r="H5" s="907"/>
      <c r="I5" s="910"/>
    </row>
    <row r="6" spans="1:9" ht="21.95" customHeight="1">
      <c r="A6" s="579">
        <v>61</v>
      </c>
      <c r="B6" s="580"/>
      <c r="C6" s="580"/>
      <c r="D6" s="581">
        <f t="shared" ref="D6:D26" si="0">SUM(B6+C6)</f>
        <v>0</v>
      </c>
      <c r="E6" s="580"/>
      <c r="F6" s="579">
        <v>91</v>
      </c>
      <c r="G6" s="582"/>
      <c r="H6" s="582"/>
      <c r="I6" s="582"/>
    </row>
    <row r="7" spans="1:9" ht="21.95" customHeight="1">
      <c r="A7" s="583">
        <v>62</v>
      </c>
      <c r="B7" s="582"/>
      <c r="C7" s="582"/>
      <c r="D7" s="581">
        <f t="shared" si="0"/>
        <v>0</v>
      </c>
      <c r="E7" s="582"/>
      <c r="F7" s="583">
        <v>92</v>
      </c>
      <c r="G7" s="582"/>
      <c r="H7" s="582"/>
      <c r="I7" s="582"/>
    </row>
    <row r="8" spans="1:9" ht="21.95" customHeight="1">
      <c r="A8" s="579">
        <v>63</v>
      </c>
      <c r="B8" s="582"/>
      <c r="C8" s="582"/>
      <c r="D8" s="581">
        <f t="shared" si="0"/>
        <v>0</v>
      </c>
      <c r="E8" s="582"/>
      <c r="F8" s="579">
        <v>93</v>
      </c>
      <c r="G8" s="582"/>
      <c r="H8" s="582"/>
      <c r="I8" s="582"/>
    </row>
    <row r="9" spans="1:9" ht="21.95" customHeight="1">
      <c r="A9" s="583">
        <v>64</v>
      </c>
      <c r="B9" s="582"/>
      <c r="C9" s="582"/>
      <c r="D9" s="581">
        <f t="shared" si="0"/>
        <v>0</v>
      </c>
      <c r="E9" s="582"/>
      <c r="F9" s="583">
        <v>94</v>
      </c>
      <c r="G9" s="582"/>
      <c r="H9" s="582"/>
      <c r="I9" s="582"/>
    </row>
    <row r="10" spans="1:9" ht="21.95" customHeight="1">
      <c r="A10" s="579">
        <v>65</v>
      </c>
      <c r="B10" s="582"/>
      <c r="C10" s="582"/>
      <c r="D10" s="581">
        <f t="shared" si="0"/>
        <v>0</v>
      </c>
      <c r="E10" s="582"/>
      <c r="F10" s="579">
        <v>95</v>
      </c>
      <c r="G10" s="582"/>
      <c r="H10" s="582"/>
      <c r="I10" s="582"/>
    </row>
    <row r="11" spans="1:9" ht="21.95" customHeight="1">
      <c r="A11" s="583">
        <v>66</v>
      </c>
      <c r="B11" s="582"/>
      <c r="C11" s="582"/>
      <c r="D11" s="581">
        <f t="shared" si="0"/>
        <v>0</v>
      </c>
      <c r="E11" s="582"/>
      <c r="F11" s="583">
        <v>96</v>
      </c>
      <c r="G11" s="582"/>
      <c r="H11" s="582"/>
      <c r="I11" s="582"/>
    </row>
    <row r="12" spans="1:9" ht="21.95" customHeight="1">
      <c r="A12" s="579">
        <v>67</v>
      </c>
      <c r="B12" s="582"/>
      <c r="C12" s="582"/>
      <c r="D12" s="581">
        <f t="shared" si="0"/>
        <v>0</v>
      </c>
      <c r="E12" s="582"/>
      <c r="F12" s="579">
        <v>97</v>
      </c>
      <c r="G12" s="582"/>
      <c r="H12" s="582"/>
      <c r="I12" s="582"/>
    </row>
    <row r="13" spans="1:9" ht="21.95" customHeight="1">
      <c r="A13" s="583">
        <v>68</v>
      </c>
      <c r="B13" s="582"/>
      <c r="C13" s="582"/>
      <c r="D13" s="581">
        <f t="shared" si="0"/>
        <v>0</v>
      </c>
      <c r="E13" s="582"/>
      <c r="F13" s="583">
        <v>98</v>
      </c>
      <c r="G13" s="582"/>
      <c r="H13" s="582"/>
      <c r="I13" s="582"/>
    </row>
    <row r="14" spans="1:9" ht="21.95" customHeight="1">
      <c r="A14" s="579">
        <v>69</v>
      </c>
      <c r="B14" s="582"/>
      <c r="C14" s="582"/>
      <c r="D14" s="581">
        <f t="shared" si="0"/>
        <v>0</v>
      </c>
      <c r="E14" s="582"/>
      <c r="F14" s="579">
        <v>99</v>
      </c>
      <c r="G14" s="582"/>
      <c r="H14" s="582"/>
      <c r="I14" s="582"/>
    </row>
    <row r="15" spans="1:9" ht="21.95" customHeight="1">
      <c r="A15" s="583">
        <v>70</v>
      </c>
      <c r="B15" s="582"/>
      <c r="C15" s="582"/>
      <c r="D15" s="581">
        <f t="shared" si="0"/>
        <v>0</v>
      </c>
      <c r="E15" s="582"/>
      <c r="F15" s="583">
        <v>100</v>
      </c>
      <c r="G15" s="582"/>
      <c r="H15" s="582"/>
      <c r="I15" s="582"/>
    </row>
    <row r="16" spans="1:9" ht="21.95" customHeight="1">
      <c r="A16" s="579">
        <v>71</v>
      </c>
      <c r="B16" s="582"/>
      <c r="C16" s="582"/>
      <c r="D16" s="581">
        <f t="shared" si="0"/>
        <v>0</v>
      </c>
      <c r="E16" s="582"/>
      <c r="F16" s="579">
        <v>101</v>
      </c>
      <c r="G16" s="582"/>
      <c r="H16" s="582"/>
      <c r="I16" s="582"/>
    </row>
    <row r="17" spans="1:9" ht="21.95" customHeight="1">
      <c r="A17" s="583">
        <v>72</v>
      </c>
      <c r="B17" s="582"/>
      <c r="C17" s="582"/>
      <c r="D17" s="581">
        <f t="shared" si="0"/>
        <v>0</v>
      </c>
      <c r="E17" s="582"/>
      <c r="F17" s="583">
        <v>102</v>
      </c>
      <c r="G17" s="582"/>
      <c r="H17" s="582"/>
      <c r="I17" s="582"/>
    </row>
    <row r="18" spans="1:9" ht="21.95" customHeight="1">
      <c r="A18" s="579">
        <v>73</v>
      </c>
      <c r="B18" s="582"/>
      <c r="C18" s="582"/>
      <c r="D18" s="581">
        <f t="shared" si="0"/>
        <v>0</v>
      </c>
      <c r="E18" s="584"/>
      <c r="F18" s="579">
        <v>103</v>
      </c>
      <c r="G18" s="582"/>
      <c r="H18" s="582"/>
      <c r="I18" s="582"/>
    </row>
    <row r="19" spans="1:9" ht="21.95" customHeight="1">
      <c r="A19" s="583">
        <v>74</v>
      </c>
      <c r="B19" s="582"/>
      <c r="C19" s="582"/>
      <c r="D19" s="581">
        <f t="shared" si="0"/>
        <v>0</v>
      </c>
      <c r="E19" s="584"/>
      <c r="F19" s="583">
        <v>104</v>
      </c>
      <c r="G19" s="582"/>
      <c r="H19" s="582"/>
      <c r="I19" s="582"/>
    </row>
    <row r="20" spans="1:9" ht="21.95" customHeight="1">
      <c r="A20" s="579">
        <v>75</v>
      </c>
      <c r="B20" s="582"/>
      <c r="C20" s="582"/>
      <c r="D20" s="581">
        <f t="shared" si="0"/>
        <v>0</v>
      </c>
      <c r="E20" s="584"/>
      <c r="F20" s="579">
        <v>105</v>
      </c>
      <c r="G20" s="582"/>
      <c r="H20" s="582"/>
      <c r="I20" s="582"/>
    </row>
    <row r="21" spans="1:9" ht="21.95" customHeight="1">
      <c r="A21" s="583">
        <v>76</v>
      </c>
      <c r="B21" s="582"/>
      <c r="C21" s="582"/>
      <c r="D21" s="581">
        <f t="shared" si="0"/>
        <v>0</v>
      </c>
      <c r="E21" s="584"/>
      <c r="F21" s="583">
        <v>106</v>
      </c>
      <c r="G21" s="582"/>
      <c r="H21" s="582"/>
      <c r="I21" s="582"/>
    </row>
    <row r="22" spans="1:9" ht="21.95" customHeight="1">
      <c r="A22" s="579">
        <v>77</v>
      </c>
      <c r="B22" s="582"/>
      <c r="C22" s="582"/>
      <c r="D22" s="581">
        <f t="shared" si="0"/>
        <v>0</v>
      </c>
      <c r="E22" s="584"/>
      <c r="F22" s="579">
        <v>107</v>
      </c>
      <c r="G22" s="582"/>
      <c r="H22" s="582"/>
      <c r="I22" s="582"/>
    </row>
    <row r="23" spans="1:9" ht="21.95" customHeight="1">
      <c r="A23" s="583">
        <v>78</v>
      </c>
      <c r="B23" s="582"/>
      <c r="C23" s="582"/>
      <c r="D23" s="581">
        <f t="shared" si="0"/>
        <v>0</v>
      </c>
      <c r="E23" s="584"/>
      <c r="F23" s="583">
        <v>108</v>
      </c>
      <c r="G23" s="582"/>
      <c r="H23" s="582"/>
      <c r="I23" s="582"/>
    </row>
    <row r="24" spans="1:9" ht="21.95" customHeight="1">
      <c r="A24" s="579">
        <v>79</v>
      </c>
      <c r="B24" s="582"/>
      <c r="C24" s="582"/>
      <c r="D24" s="581">
        <f t="shared" si="0"/>
        <v>0</v>
      </c>
      <c r="E24" s="584"/>
      <c r="F24" s="579">
        <v>109</v>
      </c>
      <c r="G24" s="582"/>
      <c r="H24" s="582"/>
      <c r="I24" s="582"/>
    </row>
    <row r="25" spans="1:9" ht="21.95" customHeight="1">
      <c r="A25" s="583">
        <v>80</v>
      </c>
      <c r="B25" s="582"/>
      <c r="C25" s="582"/>
      <c r="D25" s="581">
        <f t="shared" si="0"/>
        <v>0</v>
      </c>
      <c r="E25" s="584"/>
      <c r="F25" s="583">
        <v>110</v>
      </c>
      <c r="G25" s="582"/>
      <c r="H25" s="582"/>
      <c r="I25" s="582"/>
    </row>
    <row r="26" spans="1:9" ht="21.95" customHeight="1">
      <c r="A26" s="579">
        <v>81</v>
      </c>
      <c r="B26" s="582"/>
      <c r="C26" s="582"/>
      <c r="D26" s="581">
        <f t="shared" si="0"/>
        <v>0</v>
      </c>
      <c r="E26" s="584"/>
      <c r="F26" s="579">
        <v>111</v>
      </c>
      <c r="G26" s="582"/>
      <c r="H26" s="582"/>
      <c r="I26" s="582"/>
    </row>
    <row r="27" spans="1:9" ht="21.95" customHeight="1">
      <c r="A27" s="583">
        <v>82</v>
      </c>
      <c r="B27" s="582"/>
      <c r="C27" s="582"/>
      <c r="D27" s="581"/>
      <c r="E27" s="582"/>
      <c r="F27" s="583">
        <v>112</v>
      </c>
      <c r="G27" s="582"/>
      <c r="H27" s="582"/>
      <c r="I27" s="582"/>
    </row>
    <row r="28" spans="1:9" ht="21.95" customHeight="1">
      <c r="A28" s="579">
        <v>83</v>
      </c>
      <c r="B28" s="582"/>
      <c r="C28" s="582"/>
      <c r="D28" s="581"/>
      <c r="E28" s="582"/>
      <c r="F28" s="579">
        <v>113</v>
      </c>
      <c r="G28" s="582"/>
      <c r="H28" s="582"/>
      <c r="I28" s="582"/>
    </row>
    <row r="29" spans="1:9" ht="21.95" customHeight="1">
      <c r="A29" s="583">
        <v>84</v>
      </c>
      <c r="B29" s="582"/>
      <c r="C29" s="582"/>
      <c r="D29" s="581"/>
      <c r="E29" s="582"/>
      <c r="F29" s="583">
        <v>114</v>
      </c>
      <c r="G29" s="582"/>
      <c r="H29" s="582"/>
      <c r="I29" s="582"/>
    </row>
    <row r="30" spans="1:9" ht="21.95" customHeight="1">
      <c r="A30" s="579">
        <v>85</v>
      </c>
      <c r="B30" s="582"/>
      <c r="C30" s="582"/>
      <c r="D30" s="581"/>
      <c r="E30" s="582"/>
      <c r="F30" s="579">
        <v>115</v>
      </c>
      <c r="G30" s="582"/>
      <c r="H30" s="582"/>
      <c r="I30" s="582"/>
    </row>
    <row r="31" spans="1:9" ht="21.95" customHeight="1">
      <c r="A31" s="583">
        <v>86</v>
      </c>
      <c r="B31" s="582"/>
      <c r="C31" s="582"/>
      <c r="D31" s="581"/>
      <c r="E31" s="582"/>
      <c r="F31" s="583">
        <v>116</v>
      </c>
      <c r="G31" s="582"/>
      <c r="H31" s="582"/>
      <c r="I31" s="582"/>
    </row>
    <row r="32" spans="1:9" ht="21.95" customHeight="1">
      <c r="A32" s="579">
        <v>87</v>
      </c>
      <c r="B32" s="582"/>
      <c r="C32" s="582"/>
      <c r="D32" s="581"/>
      <c r="E32" s="582"/>
      <c r="F32" s="579">
        <v>117</v>
      </c>
      <c r="G32" s="582"/>
      <c r="H32" s="582"/>
      <c r="I32" s="582"/>
    </row>
    <row r="33" spans="1:9" ht="21.95" customHeight="1">
      <c r="A33" s="583">
        <v>88</v>
      </c>
      <c r="B33" s="582"/>
      <c r="C33" s="582"/>
      <c r="D33" s="581"/>
      <c r="E33" s="582"/>
      <c r="F33" s="583">
        <v>118</v>
      </c>
      <c r="G33" s="582"/>
      <c r="H33" s="582"/>
      <c r="I33" s="582"/>
    </row>
    <row r="34" spans="1:9" ht="21.95" customHeight="1">
      <c r="A34" s="579">
        <v>89</v>
      </c>
      <c r="B34" s="582"/>
      <c r="C34" s="582"/>
      <c r="D34" s="581"/>
      <c r="E34" s="582"/>
      <c r="F34" s="579">
        <v>119</v>
      </c>
      <c r="G34" s="582"/>
      <c r="H34" s="582"/>
      <c r="I34" s="582"/>
    </row>
    <row r="35" spans="1:9" ht="21.95" customHeight="1" thickBot="1">
      <c r="A35" s="583">
        <v>90</v>
      </c>
      <c r="B35" s="582"/>
      <c r="C35" s="582"/>
      <c r="D35" s="581"/>
      <c r="E35" s="582"/>
      <c r="F35" s="583">
        <v>60</v>
      </c>
      <c r="G35" s="585"/>
      <c r="H35" s="585"/>
      <c r="I35" s="585"/>
    </row>
    <row r="36" spans="1:9" ht="15.95" customHeight="1">
      <c r="A36" s="586"/>
      <c r="B36" s="587"/>
      <c r="C36" s="587"/>
      <c r="D36" s="587"/>
      <c r="E36" s="588"/>
      <c r="F36" s="917" t="s">
        <v>1278</v>
      </c>
      <c r="G36" s="911">
        <f>SUM(B5:B56)</f>
        <v>0</v>
      </c>
      <c r="H36" s="911">
        <f>SUM(C5:C56)</f>
        <v>0</v>
      </c>
      <c r="I36" s="913">
        <f>SUM(E5:E56)</f>
        <v>0</v>
      </c>
    </row>
    <row r="37" spans="1:9" ht="15.95" customHeight="1" thickBot="1">
      <c r="A37" s="586"/>
      <c r="B37" s="587"/>
      <c r="C37" s="587"/>
      <c r="D37" s="587"/>
      <c r="E37" s="588"/>
      <c r="F37" s="918"/>
      <c r="G37" s="912"/>
      <c r="H37" s="912"/>
      <c r="I37" s="914"/>
    </row>
    <row r="38" spans="1:9" ht="15.95" customHeight="1">
      <c r="A38" s="586"/>
      <c r="B38" s="587"/>
      <c r="C38" s="587"/>
      <c r="D38" s="587"/>
      <c r="E38" s="588"/>
      <c r="F38" s="589"/>
      <c r="G38" s="589"/>
      <c r="H38" s="589"/>
      <c r="I38" s="588"/>
    </row>
    <row r="39" spans="1:9" ht="15.95" customHeight="1">
      <c r="A39" s="586"/>
      <c r="B39" s="587"/>
      <c r="C39" s="587"/>
      <c r="D39" s="587"/>
      <c r="E39" s="588"/>
      <c r="F39" s="589"/>
      <c r="G39" s="589"/>
      <c r="H39" s="589"/>
      <c r="I39" s="588"/>
    </row>
    <row r="40" spans="1:9" ht="15.95" customHeight="1">
      <c r="A40" s="586"/>
      <c r="B40" s="587"/>
      <c r="C40" s="587"/>
      <c r="D40" s="587"/>
      <c r="E40" s="588"/>
      <c r="F40" s="589"/>
      <c r="G40" s="589"/>
      <c r="H40" s="589"/>
      <c r="I40" s="588"/>
    </row>
    <row r="41" spans="1:9" ht="15.95" customHeight="1">
      <c r="A41" s="586"/>
      <c r="B41" s="587"/>
      <c r="C41" s="587"/>
      <c r="D41" s="587"/>
      <c r="E41" s="588"/>
      <c r="F41" s="589"/>
      <c r="G41" s="589"/>
      <c r="H41" s="589"/>
      <c r="I41" s="588"/>
    </row>
    <row r="42" spans="1:9" ht="15.95" customHeight="1">
      <c r="A42" s="586"/>
      <c r="B42" s="587"/>
      <c r="C42" s="587"/>
      <c r="D42" s="587"/>
      <c r="E42" s="588"/>
      <c r="F42" s="589"/>
      <c r="G42" s="589"/>
      <c r="H42" s="589"/>
      <c r="I42" s="588"/>
    </row>
    <row r="43" spans="1:9" ht="15.95" customHeight="1">
      <c r="A43" s="586"/>
      <c r="B43" s="587"/>
      <c r="C43" s="587"/>
      <c r="D43" s="587"/>
      <c r="E43" s="588"/>
      <c r="F43" s="589"/>
      <c r="G43" s="589"/>
      <c r="H43" s="589"/>
      <c r="I43" s="588"/>
    </row>
    <row r="44" spans="1:9" ht="15.95" customHeight="1">
      <c r="A44" s="586"/>
      <c r="B44" s="587"/>
      <c r="C44" s="587"/>
      <c r="D44" s="587"/>
      <c r="E44" s="588"/>
      <c r="F44" s="589"/>
      <c r="G44" s="589"/>
      <c r="H44" s="589"/>
      <c r="I44" s="588"/>
    </row>
    <row r="45" spans="1:9" ht="15.95" customHeight="1">
      <c r="A45" s="586"/>
      <c r="B45" s="587"/>
      <c r="C45" s="587"/>
      <c r="D45" s="587"/>
      <c r="E45" s="588"/>
      <c r="F45" s="589"/>
      <c r="G45" s="589"/>
      <c r="H45" s="589"/>
      <c r="I45" s="588"/>
    </row>
    <row r="46" spans="1:9" ht="15.95" customHeight="1">
      <c r="A46" s="586"/>
      <c r="B46" s="587"/>
      <c r="C46" s="587"/>
      <c r="D46" s="587"/>
      <c r="E46" s="588"/>
      <c r="F46" s="589"/>
      <c r="G46" s="589"/>
      <c r="H46" s="589"/>
      <c r="I46" s="588"/>
    </row>
    <row r="47" spans="1:9" ht="15.95" customHeight="1">
      <c r="A47" s="586"/>
      <c r="B47" s="587"/>
      <c r="C47" s="587"/>
      <c r="D47" s="587"/>
      <c r="E47" s="588"/>
      <c r="F47" s="589"/>
      <c r="G47" s="589"/>
      <c r="H47" s="589"/>
      <c r="I47" s="588"/>
    </row>
    <row r="48" spans="1:9" ht="7.5" customHeight="1">
      <c r="A48" s="586"/>
      <c r="B48" s="587"/>
      <c r="C48" s="587"/>
      <c r="D48" s="587"/>
      <c r="E48" s="588"/>
      <c r="F48" s="589"/>
      <c r="G48" s="589"/>
      <c r="H48" s="589"/>
      <c r="I48" s="588"/>
    </row>
    <row r="49" spans="1:9" ht="23.25">
      <c r="A49" s="586"/>
      <c r="B49" s="587"/>
      <c r="C49" s="587"/>
      <c r="D49" s="587"/>
      <c r="E49" s="588"/>
      <c r="F49" s="589"/>
      <c r="G49" s="589"/>
      <c r="H49" s="589"/>
      <c r="I49" s="588"/>
    </row>
    <row r="50" spans="1:9" ht="7.5" customHeight="1">
      <c r="A50" s="586"/>
      <c r="B50" s="587"/>
      <c r="C50" s="587"/>
      <c r="D50" s="587"/>
      <c r="E50" s="588"/>
      <c r="F50" s="589"/>
      <c r="G50" s="589"/>
      <c r="H50" s="589"/>
      <c r="I50" s="588"/>
    </row>
    <row r="51" spans="1:9" ht="20.25" customHeight="1">
      <c r="A51" s="586"/>
      <c r="B51" s="587"/>
      <c r="C51" s="587"/>
      <c r="D51" s="587"/>
      <c r="E51" s="588"/>
      <c r="F51" s="589"/>
      <c r="G51" s="589"/>
      <c r="H51" s="589"/>
      <c r="I51" s="588"/>
    </row>
    <row r="52" spans="1:9" ht="23.25">
      <c r="A52" s="586"/>
      <c r="B52" s="587"/>
      <c r="C52" s="587"/>
      <c r="D52" s="587"/>
      <c r="E52" s="588"/>
      <c r="F52" s="589"/>
      <c r="G52" s="589"/>
      <c r="H52" s="589"/>
      <c r="I52" s="588"/>
    </row>
    <row r="53" spans="1:9" ht="23.25">
      <c r="A53" s="586"/>
      <c r="B53" s="587"/>
      <c r="C53" s="587"/>
      <c r="D53" s="587"/>
      <c r="E53" s="588"/>
      <c r="F53" s="589"/>
      <c r="G53" s="589"/>
      <c r="H53" s="589"/>
      <c r="I53" s="588"/>
    </row>
    <row r="54" spans="1:9">
      <c r="F54" s="382"/>
      <c r="G54" s="382"/>
      <c r="H54" s="382"/>
    </row>
    <row r="55" spans="1:9">
      <c r="F55" s="382"/>
      <c r="G55" s="382"/>
      <c r="H55" s="382"/>
    </row>
    <row r="56" spans="1:9">
      <c r="F56" s="382"/>
      <c r="G56" s="382"/>
      <c r="H56" s="382"/>
    </row>
    <row r="57" spans="1:9">
      <c r="F57" s="383"/>
      <c r="G57" s="383"/>
      <c r="H57" s="383"/>
    </row>
    <row r="58" spans="1:9">
      <c r="F58" s="155"/>
      <c r="G58" s="155"/>
      <c r="H58" s="383"/>
    </row>
    <row r="59" spans="1:9" ht="14.25">
      <c r="A59" s="915"/>
      <c r="B59" s="915"/>
      <c r="C59" s="154"/>
      <c r="D59" s="154"/>
      <c r="E59" s="41"/>
      <c r="F59" s="41"/>
      <c r="G59" s="41"/>
    </row>
    <row r="60" spans="1:9" ht="12.75">
      <c r="A60" s="916" t="s">
        <v>1270</v>
      </c>
      <c r="B60" s="916"/>
      <c r="C60" s="61"/>
      <c r="D60" s="61"/>
      <c r="E60" s="62"/>
      <c r="F60" s="62"/>
      <c r="G60" s="62"/>
      <c r="H60" s="62"/>
    </row>
    <row r="61" spans="1:9" ht="12.75">
      <c r="A61" s="63"/>
      <c r="B61" s="64"/>
    </row>
    <row r="62" spans="1:9" ht="12.75">
      <c r="A62" s="65" t="s">
        <v>1271</v>
      </c>
      <c r="B62" s="64"/>
    </row>
  </sheetData>
  <mergeCells count="17">
    <mergeCell ref="G36:G37"/>
    <mergeCell ref="H36:H37"/>
    <mergeCell ref="I36:I37"/>
    <mergeCell ref="A59:B59"/>
    <mergeCell ref="A60:B60"/>
    <mergeCell ref="F36:F37"/>
    <mergeCell ref="I4:I5"/>
    <mergeCell ref="D4:D5"/>
    <mergeCell ref="C4:C5"/>
    <mergeCell ref="E4:E5"/>
    <mergeCell ref="B4:B5"/>
    <mergeCell ref="A1:E1"/>
    <mergeCell ref="C2:E2"/>
    <mergeCell ref="G2:H2"/>
    <mergeCell ref="G4:G5"/>
    <mergeCell ref="H4:H5"/>
    <mergeCell ref="A2:B2"/>
  </mergeCells>
  <phoneticPr fontId="0" type="noConversion"/>
  <conditionalFormatting sqref="B6:E47 G5:I47 E6:F45">
    <cfRule type="cellIs" dxfId="3" priority="2" stopIfTrue="1" operator="equal">
      <formula>0</formula>
    </cfRule>
  </conditionalFormatting>
  <conditionalFormatting sqref="B6:E35 F38:H58 G6:I36">
    <cfRule type="cellIs" dxfId="2" priority="1" stopIfTrue="1" operator="equal">
      <formula>0</formula>
    </cfRule>
  </conditionalFormatting>
  <pageMargins left="0.78740157480314965" right="0.59055118110236227" top="0.39370078740157483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6"/>
  <sheetViews>
    <sheetView topLeftCell="A13" workbookViewId="0">
      <selection activeCell="A17" sqref="A17"/>
    </sheetView>
  </sheetViews>
  <sheetFormatPr defaultRowHeight="12.75"/>
  <cols>
    <col min="1" max="1" width="45.140625" style="57" customWidth="1"/>
    <col min="2" max="2" width="4.28515625" style="57" customWidth="1"/>
    <col min="3" max="3" width="91.85546875" style="59" customWidth="1"/>
  </cols>
  <sheetData>
    <row r="1" spans="1:3" ht="135.75" customHeight="1">
      <c r="A1" s="920" t="s">
        <v>1276</v>
      </c>
      <c r="B1" s="920"/>
      <c r="C1" s="920"/>
    </row>
    <row r="2" spans="1:3" ht="14.25" customHeight="1">
      <c r="A2" s="121"/>
      <c r="B2" s="122"/>
      <c r="C2" s="123"/>
    </row>
    <row r="3" spans="1:3" ht="60.75" customHeight="1">
      <c r="A3" s="124" t="s">
        <v>1275</v>
      </c>
      <c r="B3" s="125" t="s">
        <v>1277</v>
      </c>
      <c r="C3" s="127" t="s">
        <v>1717</v>
      </c>
    </row>
    <row r="4" spans="1:3" ht="19.5" customHeight="1">
      <c r="A4" s="126"/>
      <c r="B4" s="125"/>
      <c r="C4" s="128"/>
    </row>
    <row r="5" spans="1:3" ht="57" customHeight="1">
      <c r="A5" s="124" t="s">
        <v>1308</v>
      </c>
      <c r="B5" s="125" t="s">
        <v>1277</v>
      </c>
      <c r="C5" s="127" t="s">
        <v>1718</v>
      </c>
    </row>
    <row r="6" spans="1:3" ht="19.5" customHeight="1">
      <c r="A6" s="126"/>
      <c r="B6" s="125"/>
      <c r="C6" s="128"/>
    </row>
    <row r="7" spans="1:3" ht="57.75" customHeight="1">
      <c r="A7" s="124" t="s">
        <v>1309</v>
      </c>
      <c r="B7" s="125" t="s">
        <v>1277</v>
      </c>
      <c r="C7" s="127" t="s">
        <v>1459</v>
      </c>
    </row>
    <row r="8" spans="1:3" ht="31.5" customHeight="1" thickBot="1">
      <c r="A8" s="229"/>
      <c r="B8" s="230"/>
      <c r="C8" s="231"/>
    </row>
    <row r="9" spans="1:3" ht="66.75" customHeight="1" thickTop="1">
      <c r="A9" s="228"/>
      <c r="B9" s="125"/>
      <c r="C9" s="127"/>
    </row>
    <row r="10" spans="1:3">
      <c r="A10" s="120"/>
    </row>
    <row r="11" spans="1:3">
      <c r="A11" s="120"/>
    </row>
    <row r="12" spans="1:3" ht="114.75" customHeight="1">
      <c r="A12" s="124"/>
    </row>
    <row r="13" spans="1:3" ht="71.25" customHeight="1">
      <c r="A13" s="921" t="s">
        <v>13</v>
      </c>
      <c r="B13" s="921"/>
      <c r="C13" s="921"/>
    </row>
    <row r="14" spans="1:3" ht="54.75" customHeight="1">
      <c r="A14" s="919" t="s">
        <v>503</v>
      </c>
      <c r="B14" s="919"/>
      <c r="C14" s="919"/>
    </row>
    <row r="15" spans="1:3" ht="54.75" customHeight="1">
      <c r="A15" s="919" t="s">
        <v>175</v>
      </c>
      <c r="B15" s="919"/>
      <c r="C15" s="919"/>
    </row>
    <row r="16" spans="1:3" ht="54.75" customHeight="1">
      <c r="A16" s="919" t="s">
        <v>1274</v>
      </c>
      <c r="B16" s="919"/>
      <c r="C16" s="919"/>
    </row>
  </sheetData>
  <mergeCells count="5">
    <mergeCell ref="A16:C16"/>
    <mergeCell ref="A1:C1"/>
    <mergeCell ref="A13:C13"/>
    <mergeCell ref="A14:C14"/>
    <mergeCell ref="A15:C15"/>
  </mergeCells>
  <phoneticPr fontId="26" type="noConversion"/>
  <pageMargins left="0.27559055118110237" right="0.23622047244094491" top="0.23622047244094491" bottom="0.31496062992125984" header="0.23622047244094491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6:K40"/>
  <sheetViews>
    <sheetView topLeftCell="A7" workbookViewId="0">
      <selection activeCell="Q33" sqref="Q33"/>
    </sheetView>
  </sheetViews>
  <sheetFormatPr defaultRowHeight="12.75"/>
  <cols>
    <col min="2" max="2" width="5.5703125" customWidth="1"/>
  </cols>
  <sheetData>
    <row r="6" spans="2:8">
      <c r="C6" s="922" t="s">
        <v>14</v>
      </c>
      <c r="D6" s="922"/>
      <c r="E6" s="236" t="s">
        <v>15</v>
      </c>
      <c r="F6" s="237"/>
      <c r="G6" s="238"/>
      <c r="H6" s="238"/>
    </row>
    <row r="7" spans="2:8">
      <c r="B7">
        <v>1</v>
      </c>
      <c r="C7" s="243" t="s">
        <v>16</v>
      </c>
      <c r="D7" s="239"/>
      <c r="E7" s="236">
        <v>0</v>
      </c>
      <c r="F7" s="240"/>
      <c r="G7" s="238"/>
      <c r="H7" s="238"/>
    </row>
    <row r="8" spans="2:8">
      <c r="B8">
        <v>2</v>
      </c>
      <c r="C8" s="243" t="s">
        <v>17</v>
      </c>
      <c r="D8" s="239"/>
      <c r="E8" s="236">
        <v>0</v>
      </c>
      <c r="F8" s="240"/>
      <c r="G8" s="238"/>
      <c r="H8" s="238"/>
    </row>
    <row r="9" spans="2:8">
      <c r="B9">
        <v>3</v>
      </c>
      <c r="C9" s="243" t="s">
        <v>18</v>
      </c>
      <c r="D9" s="241"/>
      <c r="E9" s="236">
        <v>0</v>
      </c>
      <c r="F9" s="242"/>
      <c r="G9" s="238"/>
      <c r="H9" s="238"/>
    </row>
    <row r="10" spans="2:8">
      <c r="B10">
        <v>4</v>
      </c>
      <c r="C10" s="243" t="s">
        <v>19</v>
      </c>
      <c r="D10" s="239"/>
      <c r="E10" s="236">
        <v>0</v>
      </c>
      <c r="F10" s="242"/>
      <c r="G10" s="238"/>
      <c r="H10" s="238"/>
    </row>
    <row r="11" spans="2:8">
      <c r="B11">
        <v>5</v>
      </c>
      <c r="C11" s="243" t="s">
        <v>20</v>
      </c>
      <c r="D11" s="241"/>
      <c r="E11" s="236">
        <v>0</v>
      </c>
      <c r="F11" s="240"/>
      <c r="G11" s="238"/>
      <c r="H11" s="238"/>
    </row>
    <row r="12" spans="2:8">
      <c r="B12">
        <v>7</v>
      </c>
      <c r="C12" s="243" t="s">
        <v>1248</v>
      </c>
      <c r="D12" s="239"/>
      <c r="E12" s="236">
        <v>0</v>
      </c>
      <c r="F12" s="240"/>
      <c r="G12" s="238"/>
      <c r="H12" s="238"/>
    </row>
    <row r="13" spans="2:8">
      <c r="B13">
        <v>8</v>
      </c>
      <c r="C13" s="243" t="s">
        <v>24</v>
      </c>
      <c r="D13" s="241"/>
      <c r="E13" s="236">
        <v>0</v>
      </c>
      <c r="F13" s="240"/>
      <c r="G13" s="238"/>
      <c r="H13" s="238"/>
    </row>
    <row r="14" spans="2:8">
      <c r="B14">
        <v>9</v>
      </c>
      <c r="C14" s="243" t="s">
        <v>25</v>
      </c>
      <c r="D14" s="241"/>
      <c r="E14" s="236">
        <v>0</v>
      </c>
      <c r="F14" s="240"/>
      <c r="G14" s="238"/>
      <c r="H14" s="238"/>
    </row>
    <row r="15" spans="2:8">
      <c r="C15" s="244" t="s">
        <v>22</v>
      </c>
      <c r="D15" s="241"/>
      <c r="E15" s="236">
        <v>0</v>
      </c>
      <c r="F15" s="240"/>
      <c r="G15" s="238"/>
      <c r="H15" s="238"/>
    </row>
    <row r="16" spans="2:8">
      <c r="C16" s="245" t="s">
        <v>1334</v>
      </c>
      <c r="D16" s="246">
        <f>SUM(D7:D15)</f>
        <v>0</v>
      </c>
      <c r="E16" s="247">
        <f>SUM(E7:E15)</f>
        <v>0</v>
      </c>
      <c r="F16" s="240"/>
      <c r="G16" s="238"/>
      <c r="H16" s="238"/>
    </row>
    <row r="17" spans="2:11">
      <c r="C17" s="248" t="s">
        <v>23</v>
      </c>
      <c r="D17" s="247"/>
      <c r="E17" s="240"/>
      <c r="F17" s="240"/>
      <c r="G17" s="238"/>
      <c r="H17" s="238"/>
    </row>
    <row r="18" spans="2:11">
      <c r="C18" s="243"/>
      <c r="D18" s="243"/>
      <c r="E18" s="240"/>
      <c r="F18" s="240"/>
      <c r="G18" s="238"/>
      <c r="H18" s="238"/>
    </row>
    <row r="19" spans="2:11" ht="15">
      <c r="C19" s="243"/>
      <c r="D19" s="249" t="s">
        <v>1323</v>
      </c>
      <c r="E19" s="249" t="s">
        <v>1318</v>
      </c>
      <c r="F19" s="249" t="s">
        <v>1311</v>
      </c>
      <c r="G19" s="250" t="s">
        <v>1317</v>
      </c>
      <c r="H19" s="250" t="s">
        <v>1278</v>
      </c>
    </row>
    <row r="20" spans="2:11" ht="15">
      <c r="B20">
        <v>1</v>
      </c>
      <c r="C20" s="255" t="s">
        <v>16</v>
      </c>
      <c r="D20" s="261"/>
      <c r="E20" s="261"/>
      <c r="F20" s="261"/>
      <c r="G20" s="261"/>
      <c r="H20" s="351">
        <f>SUM(D20:G20)</f>
        <v>0</v>
      </c>
      <c r="J20">
        <v>0</v>
      </c>
    </row>
    <row r="21" spans="2:11" ht="15">
      <c r="B21">
        <v>2</v>
      </c>
      <c r="C21" s="255" t="s">
        <v>17</v>
      </c>
      <c r="D21" s="261"/>
      <c r="E21" s="261"/>
      <c r="F21" s="261"/>
      <c r="G21" s="261"/>
      <c r="H21" s="351">
        <f t="shared" ref="H21:H28" si="0">SUM(D21:G21)</f>
        <v>0</v>
      </c>
      <c r="I21">
        <v>20</v>
      </c>
      <c r="J21">
        <f>J20+I21</f>
        <v>20</v>
      </c>
    </row>
    <row r="22" spans="2:11" ht="15">
      <c r="B22">
        <v>3</v>
      </c>
      <c r="C22" s="255" t="s">
        <v>18</v>
      </c>
      <c r="D22" s="261"/>
      <c r="E22" s="261"/>
      <c r="F22" s="261"/>
      <c r="G22" s="261"/>
      <c r="H22" s="351">
        <f t="shared" si="0"/>
        <v>0</v>
      </c>
      <c r="I22">
        <v>60</v>
      </c>
      <c r="J22">
        <f t="shared" ref="J22:J27" si="1">J21+I22</f>
        <v>80</v>
      </c>
    </row>
    <row r="23" spans="2:11" ht="15">
      <c r="B23">
        <v>4</v>
      </c>
      <c r="C23" s="255" t="s">
        <v>19</v>
      </c>
      <c r="D23" s="261"/>
      <c r="E23" s="261"/>
      <c r="F23" s="261"/>
      <c r="G23" s="261"/>
      <c r="H23" s="351">
        <f t="shared" si="0"/>
        <v>0</v>
      </c>
      <c r="I23">
        <v>94</v>
      </c>
      <c r="J23">
        <f t="shared" si="1"/>
        <v>174</v>
      </c>
    </row>
    <row r="24" spans="2:11" ht="15">
      <c r="B24">
        <v>5</v>
      </c>
      <c r="C24" s="255" t="s">
        <v>20</v>
      </c>
      <c r="D24" s="261"/>
      <c r="E24" s="261"/>
      <c r="F24" s="261"/>
      <c r="G24" s="261"/>
      <c r="H24" s="351">
        <f t="shared" si="0"/>
        <v>0</v>
      </c>
      <c r="I24">
        <v>49</v>
      </c>
      <c r="J24">
        <f t="shared" si="1"/>
        <v>223</v>
      </c>
    </row>
    <row r="25" spans="2:11" ht="15">
      <c r="B25">
        <v>7</v>
      </c>
      <c r="C25" s="255" t="s">
        <v>1248</v>
      </c>
      <c r="D25" s="261"/>
      <c r="E25" s="261"/>
      <c r="F25" s="261"/>
      <c r="G25" s="261"/>
      <c r="H25" s="351">
        <f t="shared" si="0"/>
        <v>0</v>
      </c>
      <c r="I25">
        <v>29</v>
      </c>
      <c r="J25">
        <f t="shared" si="1"/>
        <v>252</v>
      </c>
    </row>
    <row r="26" spans="2:11" ht="15">
      <c r="B26">
        <v>8</v>
      </c>
      <c r="C26" s="255" t="s">
        <v>1249</v>
      </c>
      <c r="D26" s="261"/>
      <c r="E26" s="261"/>
      <c r="F26" s="261"/>
      <c r="G26" s="261"/>
      <c r="H26" s="351">
        <f t="shared" si="0"/>
        <v>0</v>
      </c>
      <c r="J26">
        <f t="shared" si="1"/>
        <v>252</v>
      </c>
    </row>
    <row r="27" spans="2:11" ht="15">
      <c r="B27">
        <v>9</v>
      </c>
      <c r="C27" s="255" t="s">
        <v>21</v>
      </c>
      <c r="D27" s="261"/>
      <c r="E27" s="261"/>
      <c r="F27" s="261"/>
      <c r="G27" s="261"/>
      <c r="H27" s="351">
        <f t="shared" si="0"/>
        <v>0</v>
      </c>
      <c r="J27">
        <f t="shared" si="1"/>
        <v>252</v>
      </c>
      <c r="K27">
        <v>56</v>
      </c>
    </row>
    <row r="28" spans="2:11" ht="15">
      <c r="B28">
        <v>10</v>
      </c>
      <c r="C28" s="255" t="s">
        <v>184</v>
      </c>
      <c r="D28" s="261"/>
      <c r="E28" s="261"/>
      <c r="F28" s="261"/>
      <c r="G28" s="261"/>
      <c r="H28" s="351">
        <f t="shared" si="0"/>
        <v>0</v>
      </c>
    </row>
    <row r="29" spans="2:11" ht="15">
      <c r="C29" s="251"/>
      <c r="D29" s="252">
        <f>SUM(D20:D28)</f>
        <v>0</v>
      </c>
      <c r="E29" s="252">
        <f>SUM(E20:E28)</f>
        <v>0</v>
      </c>
      <c r="F29" s="252">
        <f>SUM(F20:F28)</f>
        <v>0</v>
      </c>
      <c r="G29" s="252">
        <f>SUM(G20:G28)</f>
        <v>0</v>
      </c>
      <c r="H29" s="253">
        <f>SUM(H20:H28)</f>
        <v>0</v>
      </c>
    </row>
    <row r="30" spans="2:11">
      <c r="C30" s="235"/>
      <c r="D30" s="235"/>
      <c r="E30" s="238"/>
      <c r="F30" s="238"/>
      <c r="G30" s="238"/>
      <c r="H30" s="238"/>
    </row>
    <row r="31" spans="2:11">
      <c r="C31" s="235"/>
      <c r="D31" s="235"/>
      <c r="E31" s="238"/>
      <c r="F31" s="238"/>
      <c r="G31" s="238"/>
      <c r="H31" s="238"/>
    </row>
    <row r="32" spans="2:11">
      <c r="B32">
        <v>1</v>
      </c>
      <c r="C32" s="243" t="s">
        <v>16</v>
      </c>
      <c r="D32" s="243"/>
      <c r="E32" s="238"/>
      <c r="G32" s="238"/>
      <c r="H32" s="238"/>
    </row>
    <row r="33" spans="2:8">
      <c r="B33">
        <v>2</v>
      </c>
      <c r="C33" s="243" t="s">
        <v>17</v>
      </c>
      <c r="D33" s="243"/>
      <c r="E33" s="238"/>
      <c r="F33">
        <v>20</v>
      </c>
      <c r="G33" s="238"/>
      <c r="H33" s="238"/>
    </row>
    <row r="34" spans="2:8">
      <c r="B34">
        <v>3</v>
      </c>
      <c r="C34" s="243" t="s">
        <v>18</v>
      </c>
      <c r="D34" s="243"/>
      <c r="E34" s="238"/>
      <c r="F34">
        <v>60</v>
      </c>
      <c r="G34" s="238"/>
      <c r="H34" s="238"/>
    </row>
    <row r="35" spans="2:8">
      <c r="B35">
        <v>4</v>
      </c>
      <c r="C35" s="243" t="s">
        <v>19</v>
      </c>
      <c r="D35" s="243"/>
      <c r="E35" s="238"/>
      <c r="F35">
        <v>94</v>
      </c>
      <c r="G35" s="238"/>
      <c r="H35" s="238"/>
    </row>
    <row r="36" spans="2:8">
      <c r="B36">
        <v>5</v>
      </c>
      <c r="C36" s="243" t="s">
        <v>20</v>
      </c>
      <c r="D36" s="243"/>
      <c r="E36" s="238"/>
      <c r="F36">
        <v>49</v>
      </c>
      <c r="G36" s="238"/>
      <c r="H36" s="238"/>
    </row>
    <row r="37" spans="2:8">
      <c r="B37">
        <v>7</v>
      </c>
      <c r="C37" s="243" t="s">
        <v>1248</v>
      </c>
      <c r="D37" s="243"/>
      <c r="E37" s="238"/>
      <c r="F37">
        <v>29</v>
      </c>
      <c r="G37" s="238"/>
      <c r="H37" s="238"/>
    </row>
    <row r="38" spans="2:8">
      <c r="B38">
        <v>8</v>
      </c>
      <c r="C38" s="243" t="s">
        <v>24</v>
      </c>
      <c r="D38" s="243"/>
      <c r="E38" s="238"/>
      <c r="G38" s="238"/>
      <c r="H38" s="238"/>
    </row>
    <row r="39" spans="2:8">
      <c r="B39">
        <v>9</v>
      </c>
      <c r="C39" s="243" t="s">
        <v>25</v>
      </c>
      <c r="D39" s="243"/>
      <c r="E39" s="238"/>
      <c r="G39" s="238"/>
      <c r="H39" s="238"/>
    </row>
    <row r="40" spans="2:8">
      <c r="C40" s="254"/>
      <c r="D40" s="236">
        <f>SUM(D32:D39)</f>
        <v>0</v>
      </c>
      <c r="E40" s="238"/>
      <c r="F40" s="236">
        <f>SUM(F32:F39)</f>
        <v>252</v>
      </c>
      <c r="G40" s="238">
        <f>F40/4</f>
        <v>63</v>
      </c>
      <c r="H40" s="238"/>
    </row>
  </sheetData>
  <mergeCells count="1">
    <mergeCell ref="C6:D6"/>
  </mergeCells>
  <phoneticPr fontId="26" type="noConversion"/>
  <conditionalFormatting sqref="D20:H28 E7:E16 D32:D39 D16:D19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42"/>
  <sheetViews>
    <sheetView topLeftCell="A13" workbookViewId="0">
      <selection activeCell="W8" sqref="W8"/>
    </sheetView>
  </sheetViews>
  <sheetFormatPr defaultRowHeight="12.75"/>
  <cols>
    <col min="1" max="1" width="1.7109375" style="73" customWidth="1"/>
    <col min="2" max="2" width="4.85546875" style="119" customWidth="1"/>
    <col min="3" max="3" width="6.85546875" style="119" customWidth="1"/>
    <col min="4" max="5" width="3.7109375" style="119" customWidth="1"/>
    <col min="6" max="6" width="5.140625" style="119" customWidth="1"/>
    <col min="7" max="8" width="4.7109375" style="119" customWidth="1"/>
    <col min="9" max="9" width="6.28515625" style="119" customWidth="1"/>
    <col min="10" max="11" width="6.7109375" style="119" customWidth="1"/>
    <col min="12" max="12" width="4.85546875" style="119" customWidth="1"/>
    <col min="13" max="13" width="6.85546875" style="119" customWidth="1"/>
    <col min="14" max="15" width="3.7109375" style="119" customWidth="1"/>
    <col min="16" max="16" width="5.140625" style="119" customWidth="1"/>
    <col min="17" max="18" width="4.7109375" style="119" customWidth="1"/>
    <col min="19" max="19" width="6.28515625" style="119" customWidth="1"/>
    <col min="20" max="20" width="1.7109375" style="73" customWidth="1"/>
    <col min="21" max="16384" width="9.140625" style="73"/>
  </cols>
  <sheetData>
    <row r="1" spans="1:20" ht="19.5" customHeight="1">
      <c r="B1" s="82"/>
      <c r="C1" s="937" t="s">
        <v>1286</v>
      </c>
      <c r="D1" s="937"/>
      <c r="E1" s="83" t="s">
        <v>1250</v>
      </c>
      <c r="F1" s="932"/>
      <c r="G1" s="932"/>
      <c r="H1" s="932"/>
      <c r="I1" s="932"/>
      <c r="J1" s="84"/>
      <c r="K1" s="84"/>
      <c r="L1" s="82"/>
      <c r="M1" s="937" t="s">
        <v>1287</v>
      </c>
      <c r="N1" s="937"/>
      <c r="O1" s="83" t="s">
        <v>1250</v>
      </c>
      <c r="P1" s="932"/>
      <c r="Q1" s="932"/>
      <c r="R1" s="932"/>
      <c r="S1" s="932"/>
    </row>
    <row r="2" spans="1:20" ht="19.5" customHeight="1">
      <c r="B2" s="85" t="s">
        <v>1331</v>
      </c>
      <c r="C2" s="933"/>
      <c r="D2" s="933"/>
      <c r="E2" s="87" t="s">
        <v>1288</v>
      </c>
      <c r="F2" s="935"/>
      <c r="G2" s="935" t="e">
        <f>VLOOKUP(F2,Ind!$B$7:$L$560,5,0)</f>
        <v>#N/A</v>
      </c>
      <c r="H2" s="935" t="e">
        <f>VLOOKUP(G2,Ind!$B$7:$L$560,5,0)</f>
        <v>#N/A</v>
      </c>
      <c r="I2" s="935" t="e">
        <f>VLOOKUP(H2,Ind!$B$7:$L$560,5,0)</f>
        <v>#N/A</v>
      </c>
      <c r="J2" s="84"/>
      <c r="K2" s="84"/>
      <c r="L2" s="85" t="s">
        <v>1331</v>
      </c>
      <c r="M2" s="933"/>
      <c r="N2" s="933"/>
      <c r="O2" s="87" t="s">
        <v>1288</v>
      </c>
      <c r="P2" s="935"/>
      <c r="Q2" s="935"/>
      <c r="R2" s="935"/>
      <c r="S2" s="935"/>
    </row>
    <row r="3" spans="1:20" ht="19.5" customHeight="1">
      <c r="B3" s="88" t="s">
        <v>1289</v>
      </c>
      <c r="C3" s="934"/>
      <c r="D3" s="934"/>
      <c r="E3" s="89"/>
      <c r="F3" s="936" t="e">
        <f>VLOOKUP(E3,Ind!$B$7:$L$560,5,0)</f>
        <v>#N/A</v>
      </c>
      <c r="G3" s="936" t="e">
        <f>VLOOKUP(F3,Ind!$B$7:$L$560,5,0)</f>
        <v>#N/A</v>
      </c>
      <c r="H3" s="936" t="e">
        <f>VLOOKUP(G3,Ind!$B$7:$L$560,5,0)</f>
        <v>#N/A</v>
      </c>
      <c r="I3" s="936" t="e">
        <f>VLOOKUP(H3,Ind!$B$7:$L$560,5,0)</f>
        <v>#N/A</v>
      </c>
      <c r="J3" s="84"/>
      <c r="K3" s="84"/>
      <c r="L3" s="88" t="s">
        <v>1289</v>
      </c>
      <c r="M3" s="934"/>
      <c r="N3" s="934"/>
      <c r="O3" s="89"/>
      <c r="P3" s="936"/>
      <c r="Q3" s="936"/>
      <c r="R3" s="936"/>
      <c r="S3" s="936"/>
    </row>
    <row r="4" spans="1:20" ht="1.5" customHeight="1">
      <c r="B4" s="88"/>
      <c r="C4" s="86"/>
      <c r="D4" s="86"/>
      <c r="E4" s="90"/>
      <c r="F4" s="91"/>
      <c r="G4" s="91"/>
      <c r="H4" s="91"/>
      <c r="I4" s="91"/>
      <c r="J4" s="84"/>
      <c r="K4" s="84"/>
      <c r="L4" s="88"/>
      <c r="M4" s="86"/>
      <c r="N4" s="86"/>
      <c r="O4" s="90"/>
      <c r="P4" s="91"/>
      <c r="Q4" s="91"/>
      <c r="R4" s="91"/>
      <c r="S4" s="91"/>
    </row>
    <row r="5" spans="1:20" ht="13.5" customHeight="1">
      <c r="B5" s="924" t="s">
        <v>1290</v>
      </c>
      <c r="C5" s="926" t="s">
        <v>1291</v>
      </c>
      <c r="D5" s="924"/>
      <c r="E5" s="927" t="s">
        <v>1292</v>
      </c>
      <c r="F5" s="927"/>
      <c r="G5" s="927"/>
      <c r="H5" s="928"/>
      <c r="I5" s="926" t="s">
        <v>1293</v>
      </c>
      <c r="J5" s="92"/>
      <c r="K5" s="93"/>
      <c r="L5" s="924" t="s">
        <v>1290</v>
      </c>
      <c r="M5" s="926" t="s">
        <v>1291</v>
      </c>
      <c r="N5" s="924"/>
      <c r="O5" s="927" t="s">
        <v>1292</v>
      </c>
      <c r="P5" s="927"/>
      <c r="Q5" s="927"/>
      <c r="R5" s="928"/>
      <c r="S5" s="926" t="s">
        <v>1293</v>
      </c>
    </row>
    <row r="6" spans="1:20" ht="11.25" customHeight="1">
      <c r="B6" s="925"/>
      <c r="C6" s="94" t="s">
        <v>1266</v>
      </c>
      <c r="D6" s="95" t="s">
        <v>1301</v>
      </c>
      <c r="E6" s="930" t="s">
        <v>1294</v>
      </c>
      <c r="F6" s="931"/>
      <c r="G6" s="96" t="s">
        <v>1295</v>
      </c>
      <c r="H6" s="97" t="s">
        <v>1296</v>
      </c>
      <c r="I6" s="929"/>
      <c r="J6" s="84"/>
      <c r="K6" s="84"/>
      <c r="L6" s="925"/>
      <c r="M6" s="94" t="s">
        <v>1266</v>
      </c>
      <c r="N6" s="95" t="s">
        <v>1301</v>
      </c>
      <c r="O6" s="930" t="s">
        <v>1294</v>
      </c>
      <c r="P6" s="931"/>
      <c r="Q6" s="96" t="s">
        <v>1295</v>
      </c>
      <c r="R6" s="97" t="s">
        <v>1296</v>
      </c>
      <c r="S6" s="929"/>
    </row>
    <row r="7" spans="1:20" ht="19.5" customHeight="1">
      <c r="B7" s="98" t="s">
        <v>1297</v>
      </c>
      <c r="C7" s="99"/>
      <c r="D7" s="100" t="s">
        <v>1323</v>
      </c>
      <c r="E7" s="101"/>
      <c r="F7" s="102"/>
      <c r="G7" s="103"/>
      <c r="H7" s="103"/>
      <c r="I7" s="101"/>
      <c r="J7" s="84"/>
      <c r="K7" s="84"/>
      <c r="L7" s="98" t="s">
        <v>1297</v>
      </c>
      <c r="M7" s="99"/>
      <c r="N7" s="100" t="s">
        <v>1323</v>
      </c>
      <c r="O7" s="101"/>
      <c r="P7" s="102"/>
      <c r="Q7" s="103"/>
      <c r="R7" s="103"/>
      <c r="S7" s="101"/>
    </row>
    <row r="8" spans="1:20" ht="19.5" customHeight="1">
      <c r="B8" s="104" t="s">
        <v>1298</v>
      </c>
      <c r="C8" s="105"/>
      <c r="D8" s="106" t="s">
        <v>1318</v>
      </c>
      <c r="E8" s="107"/>
      <c r="F8" s="108"/>
      <c r="G8" s="109"/>
      <c r="H8" s="109"/>
      <c r="I8" s="107"/>
      <c r="J8" s="84"/>
      <c r="K8" s="84"/>
      <c r="L8" s="104" t="s">
        <v>1298</v>
      </c>
      <c r="M8" s="105"/>
      <c r="N8" s="106" t="s">
        <v>1318</v>
      </c>
      <c r="O8" s="107"/>
      <c r="P8" s="108"/>
      <c r="Q8" s="109"/>
      <c r="R8" s="109"/>
      <c r="S8" s="107"/>
    </row>
    <row r="9" spans="1:20" ht="21.75" customHeight="1">
      <c r="B9" s="923" t="s">
        <v>1307</v>
      </c>
      <c r="C9" s="923"/>
      <c r="D9" s="923"/>
      <c r="E9" s="110"/>
      <c r="F9" s="111"/>
      <c r="G9" s="112"/>
      <c r="H9" s="113"/>
      <c r="I9" s="114"/>
      <c r="J9" s="84"/>
      <c r="K9" s="84"/>
      <c r="L9" s="923" t="s">
        <v>1307</v>
      </c>
      <c r="M9" s="923"/>
      <c r="N9" s="923"/>
      <c r="O9" s="110"/>
      <c r="P9" s="111"/>
      <c r="Q9" s="112"/>
      <c r="R9" s="113"/>
      <c r="S9" s="114"/>
    </row>
    <row r="10" spans="1:20" ht="39.75" customHeight="1">
      <c r="A10" s="115"/>
      <c r="B10" s="81"/>
      <c r="C10" s="81"/>
      <c r="D10" s="81"/>
      <c r="E10" s="114"/>
      <c r="F10" s="114"/>
      <c r="G10" s="114"/>
      <c r="H10" s="114"/>
      <c r="I10" s="114"/>
      <c r="J10" s="84"/>
      <c r="K10" s="84"/>
      <c r="L10" s="81"/>
      <c r="M10" s="81"/>
      <c r="N10" s="81"/>
      <c r="O10" s="114"/>
      <c r="P10" s="114"/>
      <c r="Q10" s="114"/>
      <c r="R10" s="114"/>
      <c r="S10" s="114"/>
      <c r="T10" s="115"/>
    </row>
    <row r="11" spans="1:20" ht="31.5" customHeight="1">
      <c r="A11" s="116"/>
      <c r="B11" s="117"/>
      <c r="C11" s="117"/>
      <c r="D11" s="117"/>
      <c r="E11" s="118"/>
      <c r="F11" s="118"/>
      <c r="G11" s="118"/>
      <c r="H11" s="118"/>
      <c r="I11" s="118"/>
      <c r="J11" s="84"/>
      <c r="K11" s="84"/>
      <c r="L11" s="117"/>
      <c r="M11" s="117"/>
      <c r="N11" s="117"/>
      <c r="O11" s="118"/>
      <c r="P11" s="118"/>
      <c r="Q11" s="118"/>
      <c r="R11" s="118"/>
      <c r="S11" s="118"/>
      <c r="T11" s="116"/>
    </row>
    <row r="12" spans="1:20" ht="19.5" customHeight="1">
      <c r="B12" s="82"/>
      <c r="C12" s="937" t="s">
        <v>1286</v>
      </c>
      <c r="D12" s="937"/>
      <c r="E12" s="83" t="s">
        <v>1250</v>
      </c>
      <c r="F12" s="932"/>
      <c r="G12" s="932"/>
      <c r="H12" s="932"/>
      <c r="I12" s="932"/>
      <c r="J12" s="84"/>
      <c r="K12" s="84"/>
      <c r="L12" s="82"/>
      <c r="M12" s="937" t="s">
        <v>1287</v>
      </c>
      <c r="N12" s="937"/>
      <c r="O12" s="83" t="s">
        <v>1250</v>
      </c>
      <c r="P12" s="932"/>
      <c r="Q12" s="932"/>
      <c r="R12" s="932"/>
      <c r="S12" s="932"/>
    </row>
    <row r="13" spans="1:20" ht="19.5" customHeight="1">
      <c r="B13" s="85" t="s">
        <v>1331</v>
      </c>
      <c r="C13" s="933"/>
      <c r="D13" s="933"/>
      <c r="E13" s="87" t="s">
        <v>1288</v>
      </c>
      <c r="F13" s="935"/>
      <c r="G13" s="935"/>
      <c r="H13" s="935"/>
      <c r="I13" s="935"/>
      <c r="J13" s="84"/>
      <c r="K13" s="84"/>
      <c r="L13" s="85" t="s">
        <v>1331</v>
      </c>
      <c r="M13" s="933"/>
      <c r="N13" s="933"/>
      <c r="O13" s="87" t="s">
        <v>1288</v>
      </c>
      <c r="P13" s="935"/>
      <c r="Q13" s="935"/>
      <c r="R13" s="935"/>
      <c r="S13" s="935"/>
    </row>
    <row r="14" spans="1:20" ht="19.5" customHeight="1">
      <c r="B14" s="88" t="s">
        <v>1289</v>
      </c>
      <c r="C14" s="934"/>
      <c r="D14" s="934"/>
      <c r="E14" s="89"/>
      <c r="F14" s="936"/>
      <c r="G14" s="936"/>
      <c r="H14" s="936"/>
      <c r="I14" s="936"/>
      <c r="J14" s="84"/>
      <c r="K14" s="84"/>
      <c r="L14" s="88" t="s">
        <v>1289</v>
      </c>
      <c r="M14" s="934"/>
      <c r="N14" s="934"/>
      <c r="O14" s="89"/>
      <c r="P14" s="936"/>
      <c r="Q14" s="936"/>
      <c r="R14" s="936"/>
      <c r="S14" s="936"/>
    </row>
    <row r="15" spans="1:20" ht="1.5" customHeight="1">
      <c r="B15" s="88"/>
      <c r="C15" s="86"/>
      <c r="D15" s="86"/>
      <c r="E15" s="90"/>
      <c r="F15" s="91"/>
      <c r="G15" s="91"/>
      <c r="H15" s="91"/>
      <c r="I15" s="91"/>
      <c r="J15" s="84"/>
      <c r="K15" s="84"/>
      <c r="L15" s="88"/>
      <c r="M15" s="86"/>
      <c r="N15" s="86"/>
      <c r="O15" s="90"/>
      <c r="P15" s="91"/>
      <c r="Q15" s="91"/>
      <c r="R15" s="91"/>
      <c r="S15" s="91"/>
    </row>
    <row r="16" spans="1:20" ht="13.5" customHeight="1">
      <c r="B16" s="924" t="s">
        <v>1290</v>
      </c>
      <c r="C16" s="926" t="s">
        <v>1291</v>
      </c>
      <c r="D16" s="924"/>
      <c r="E16" s="927" t="s">
        <v>1292</v>
      </c>
      <c r="F16" s="927"/>
      <c r="G16" s="927"/>
      <c r="H16" s="928"/>
      <c r="I16" s="926" t="s">
        <v>1293</v>
      </c>
      <c r="J16" s="92"/>
      <c r="K16" s="93"/>
      <c r="L16" s="924" t="s">
        <v>1290</v>
      </c>
      <c r="M16" s="926" t="s">
        <v>1291</v>
      </c>
      <c r="N16" s="924"/>
      <c r="O16" s="927" t="s">
        <v>1292</v>
      </c>
      <c r="P16" s="927"/>
      <c r="Q16" s="927"/>
      <c r="R16" s="928"/>
      <c r="S16" s="926" t="s">
        <v>1293</v>
      </c>
    </row>
    <row r="17" spans="1:20" ht="11.25" customHeight="1">
      <c r="B17" s="925"/>
      <c r="C17" s="94" t="s">
        <v>1266</v>
      </c>
      <c r="D17" s="95" t="s">
        <v>1301</v>
      </c>
      <c r="E17" s="930" t="s">
        <v>1294</v>
      </c>
      <c r="F17" s="931"/>
      <c r="G17" s="96" t="s">
        <v>1295</v>
      </c>
      <c r="H17" s="97" t="s">
        <v>1296</v>
      </c>
      <c r="I17" s="929"/>
      <c r="J17" s="84"/>
      <c r="K17" s="84"/>
      <c r="L17" s="925"/>
      <c r="M17" s="94" t="s">
        <v>1266</v>
      </c>
      <c r="N17" s="95" t="s">
        <v>1301</v>
      </c>
      <c r="O17" s="930" t="s">
        <v>1294</v>
      </c>
      <c r="P17" s="931"/>
      <c r="Q17" s="96" t="s">
        <v>1295</v>
      </c>
      <c r="R17" s="97" t="s">
        <v>1296</v>
      </c>
      <c r="S17" s="929"/>
    </row>
    <row r="18" spans="1:20" ht="19.5" customHeight="1">
      <c r="B18" s="98" t="s">
        <v>1297</v>
      </c>
      <c r="C18" s="99"/>
      <c r="D18" s="100" t="s">
        <v>1318</v>
      </c>
      <c r="E18" s="101"/>
      <c r="F18" s="102"/>
      <c r="G18" s="103"/>
      <c r="H18" s="103"/>
      <c r="I18" s="101"/>
      <c r="J18" s="84"/>
      <c r="K18" s="84"/>
      <c r="L18" s="98" t="s">
        <v>1297</v>
      </c>
      <c r="M18" s="99"/>
      <c r="N18" s="100" t="s">
        <v>1318</v>
      </c>
      <c r="O18" s="101"/>
      <c r="P18" s="102"/>
      <c r="Q18" s="103"/>
      <c r="R18" s="103"/>
      <c r="S18" s="101"/>
    </row>
    <row r="19" spans="1:20" ht="19.5" customHeight="1">
      <c r="B19" s="104" t="s">
        <v>1299</v>
      </c>
      <c r="C19" s="105"/>
      <c r="D19" s="106" t="s">
        <v>1311</v>
      </c>
      <c r="E19" s="107"/>
      <c r="F19" s="108"/>
      <c r="G19" s="109"/>
      <c r="H19" s="109"/>
      <c r="I19" s="107"/>
      <c r="J19" s="84"/>
      <c r="K19" s="84"/>
      <c r="L19" s="104" t="s">
        <v>1299</v>
      </c>
      <c r="M19" s="105"/>
      <c r="N19" s="106" t="s">
        <v>1311</v>
      </c>
      <c r="O19" s="107"/>
      <c r="P19" s="108"/>
      <c r="Q19" s="109"/>
      <c r="R19" s="109"/>
      <c r="S19" s="107"/>
    </row>
    <row r="20" spans="1:20" ht="21.75" customHeight="1">
      <c r="B20" s="923" t="s">
        <v>1307</v>
      </c>
      <c r="C20" s="923"/>
      <c r="D20" s="923"/>
      <c r="E20" s="110"/>
      <c r="F20" s="111"/>
      <c r="G20" s="112"/>
      <c r="H20" s="113"/>
      <c r="I20" s="114"/>
      <c r="J20" s="84"/>
      <c r="K20" s="84"/>
      <c r="L20" s="923" t="s">
        <v>1307</v>
      </c>
      <c r="M20" s="923"/>
      <c r="N20" s="923"/>
      <c r="O20" s="110"/>
      <c r="P20" s="111"/>
      <c r="Q20" s="112"/>
      <c r="R20" s="113"/>
      <c r="S20" s="114"/>
    </row>
    <row r="21" spans="1:20" ht="39.75" customHeight="1">
      <c r="A21" s="115"/>
      <c r="B21" s="81"/>
      <c r="C21" s="81"/>
      <c r="D21" s="81"/>
      <c r="E21" s="114"/>
      <c r="F21" s="114"/>
      <c r="G21" s="114"/>
      <c r="H21" s="114"/>
      <c r="I21" s="114"/>
      <c r="J21" s="84"/>
      <c r="K21" s="84"/>
      <c r="L21" s="81"/>
      <c r="M21" s="81"/>
      <c r="N21" s="81"/>
      <c r="O21" s="114"/>
      <c r="P21" s="114"/>
      <c r="Q21" s="114"/>
      <c r="R21" s="114"/>
      <c r="S21" s="114"/>
      <c r="T21" s="115"/>
    </row>
    <row r="22" spans="1:20" ht="31.5" customHeight="1">
      <c r="A22" s="116"/>
      <c r="B22" s="117"/>
      <c r="C22" s="117"/>
      <c r="D22" s="117"/>
      <c r="E22" s="118"/>
      <c r="F22" s="118"/>
      <c r="G22" s="118"/>
      <c r="H22" s="118"/>
      <c r="I22" s="118"/>
      <c r="J22" s="84"/>
      <c r="K22" s="84"/>
      <c r="L22" s="117"/>
      <c r="M22" s="117"/>
      <c r="N22" s="117"/>
      <c r="O22" s="118"/>
      <c r="P22" s="118"/>
      <c r="Q22" s="118"/>
      <c r="R22" s="118"/>
      <c r="S22" s="118"/>
      <c r="T22" s="116"/>
    </row>
    <row r="23" spans="1:20" ht="19.5" customHeight="1">
      <c r="B23" s="82"/>
      <c r="C23" s="937" t="s">
        <v>1286</v>
      </c>
      <c r="D23" s="937"/>
      <c r="E23" s="83" t="s">
        <v>1250</v>
      </c>
      <c r="F23" s="932"/>
      <c r="G23" s="932"/>
      <c r="H23" s="932"/>
      <c r="I23" s="932"/>
      <c r="J23" s="84"/>
      <c r="K23" s="84"/>
      <c r="L23" s="82"/>
      <c r="M23" s="937" t="s">
        <v>1287</v>
      </c>
      <c r="N23" s="937"/>
      <c r="O23" s="83" t="s">
        <v>1250</v>
      </c>
      <c r="P23" s="932"/>
      <c r="Q23" s="932"/>
      <c r="R23" s="932"/>
      <c r="S23" s="932"/>
    </row>
    <row r="24" spans="1:20" ht="19.5" customHeight="1">
      <c r="B24" s="85" t="s">
        <v>1331</v>
      </c>
      <c r="C24" s="933"/>
      <c r="D24" s="933"/>
      <c r="E24" s="87" t="s">
        <v>1288</v>
      </c>
      <c r="F24" s="935"/>
      <c r="G24" s="935"/>
      <c r="H24" s="935"/>
      <c r="I24" s="935"/>
      <c r="J24" s="84"/>
      <c r="K24" s="84"/>
      <c r="L24" s="85" t="s">
        <v>1331</v>
      </c>
      <c r="M24" s="933"/>
      <c r="N24" s="933"/>
      <c r="O24" s="87" t="s">
        <v>1288</v>
      </c>
      <c r="P24" s="935"/>
      <c r="Q24" s="935"/>
      <c r="R24" s="935"/>
      <c r="S24" s="935"/>
    </row>
    <row r="25" spans="1:20" ht="19.5" customHeight="1">
      <c r="B25" s="88" t="s">
        <v>1289</v>
      </c>
      <c r="C25" s="934"/>
      <c r="D25" s="934"/>
      <c r="E25" s="89"/>
      <c r="F25" s="936"/>
      <c r="G25" s="936"/>
      <c r="H25" s="936"/>
      <c r="I25" s="936"/>
      <c r="J25" s="84"/>
      <c r="K25" s="84"/>
      <c r="L25" s="88" t="s">
        <v>1289</v>
      </c>
      <c r="M25" s="934"/>
      <c r="N25" s="934"/>
      <c r="O25" s="89"/>
      <c r="P25" s="936"/>
      <c r="Q25" s="936"/>
      <c r="R25" s="936"/>
      <c r="S25" s="936"/>
    </row>
    <row r="26" spans="1:20" ht="1.5" customHeight="1">
      <c r="B26" s="88"/>
      <c r="C26" s="86"/>
      <c r="D26" s="86"/>
      <c r="E26" s="90"/>
      <c r="F26" s="91"/>
      <c r="G26" s="91"/>
      <c r="H26" s="91"/>
      <c r="I26" s="91"/>
      <c r="J26" s="84"/>
      <c r="K26" s="84"/>
      <c r="L26" s="88"/>
      <c r="M26" s="86"/>
      <c r="N26" s="86"/>
      <c r="O26" s="90"/>
      <c r="P26" s="91"/>
      <c r="Q26" s="91"/>
      <c r="R26" s="91"/>
      <c r="S26" s="91"/>
    </row>
    <row r="27" spans="1:20" ht="13.5" customHeight="1">
      <c r="B27" s="924" t="s">
        <v>1290</v>
      </c>
      <c r="C27" s="926" t="s">
        <v>1291</v>
      </c>
      <c r="D27" s="924"/>
      <c r="E27" s="927" t="s">
        <v>1292</v>
      </c>
      <c r="F27" s="927"/>
      <c r="G27" s="927"/>
      <c r="H27" s="928"/>
      <c r="I27" s="926" t="s">
        <v>1293</v>
      </c>
      <c r="J27" s="92"/>
      <c r="K27" s="93"/>
      <c r="L27" s="924" t="s">
        <v>1290</v>
      </c>
      <c r="M27" s="926" t="s">
        <v>1291</v>
      </c>
      <c r="N27" s="924"/>
      <c r="O27" s="927" t="s">
        <v>1292</v>
      </c>
      <c r="P27" s="927"/>
      <c r="Q27" s="927"/>
      <c r="R27" s="928"/>
      <c r="S27" s="926" t="s">
        <v>1293</v>
      </c>
    </row>
    <row r="28" spans="1:20" ht="11.25" customHeight="1">
      <c r="B28" s="925"/>
      <c r="C28" s="94" t="s">
        <v>1266</v>
      </c>
      <c r="D28" s="95" t="s">
        <v>1301</v>
      </c>
      <c r="E28" s="930" t="s">
        <v>1294</v>
      </c>
      <c r="F28" s="931"/>
      <c r="G28" s="96" t="s">
        <v>1295</v>
      </c>
      <c r="H28" s="97" t="s">
        <v>1296</v>
      </c>
      <c r="I28" s="929"/>
      <c r="J28" s="84"/>
      <c r="K28" s="84"/>
      <c r="L28" s="925"/>
      <c r="M28" s="94" t="s">
        <v>1266</v>
      </c>
      <c r="N28" s="95" t="s">
        <v>1301</v>
      </c>
      <c r="O28" s="930" t="s">
        <v>1294</v>
      </c>
      <c r="P28" s="931"/>
      <c r="Q28" s="96" t="s">
        <v>1295</v>
      </c>
      <c r="R28" s="97" t="s">
        <v>1296</v>
      </c>
      <c r="S28" s="929"/>
    </row>
    <row r="29" spans="1:20" ht="19.5" customHeight="1">
      <c r="B29" s="98" t="s">
        <v>1297</v>
      </c>
      <c r="C29" s="99"/>
      <c r="D29" s="100" t="s">
        <v>1311</v>
      </c>
      <c r="E29" s="101"/>
      <c r="F29" s="102"/>
      <c r="G29" s="103"/>
      <c r="H29" s="103"/>
      <c r="I29" s="101"/>
      <c r="J29" s="84"/>
      <c r="K29" s="84"/>
      <c r="L29" s="98" t="s">
        <v>1297</v>
      </c>
      <c r="M29" s="99"/>
      <c r="N29" s="100" t="s">
        <v>1311</v>
      </c>
      <c r="O29" s="101"/>
      <c r="P29" s="102"/>
      <c r="Q29" s="103"/>
      <c r="R29" s="103"/>
      <c r="S29" s="101"/>
    </row>
    <row r="30" spans="1:20" ht="19.5" customHeight="1">
      <c r="B30" s="104" t="s">
        <v>1299</v>
      </c>
      <c r="C30" s="105"/>
      <c r="D30" s="106" t="s">
        <v>1317</v>
      </c>
      <c r="E30" s="107"/>
      <c r="F30" s="108"/>
      <c r="G30" s="109"/>
      <c r="H30" s="109"/>
      <c r="I30" s="107"/>
      <c r="J30" s="84"/>
      <c r="K30" s="84"/>
      <c r="L30" s="104" t="s">
        <v>1299</v>
      </c>
      <c r="M30" s="105"/>
      <c r="N30" s="106" t="s">
        <v>1317</v>
      </c>
      <c r="O30" s="107"/>
      <c r="P30" s="108"/>
      <c r="Q30" s="109"/>
      <c r="R30" s="109"/>
      <c r="S30" s="107"/>
    </row>
    <row r="31" spans="1:20" ht="21.75" customHeight="1">
      <c r="B31" s="923" t="s">
        <v>1307</v>
      </c>
      <c r="C31" s="923"/>
      <c r="D31" s="923"/>
      <c r="E31" s="110"/>
      <c r="F31" s="111"/>
      <c r="G31" s="112"/>
      <c r="H31" s="113"/>
      <c r="I31" s="114"/>
      <c r="J31" s="84"/>
      <c r="K31" s="84"/>
      <c r="L31" s="923" t="s">
        <v>1307</v>
      </c>
      <c r="M31" s="923"/>
      <c r="N31" s="923"/>
      <c r="O31" s="110"/>
      <c r="P31" s="111"/>
      <c r="Q31" s="112"/>
      <c r="R31" s="113"/>
      <c r="S31" s="114"/>
    </row>
    <row r="32" spans="1:20" ht="39.75" customHeight="1">
      <c r="A32" s="115"/>
      <c r="B32" s="81"/>
      <c r="C32" s="81"/>
      <c r="D32" s="81"/>
      <c r="E32" s="114"/>
      <c r="F32" s="114"/>
      <c r="G32" s="114"/>
      <c r="H32" s="114"/>
      <c r="I32" s="114"/>
      <c r="J32" s="84"/>
      <c r="K32" s="84"/>
      <c r="L32" s="81"/>
      <c r="M32" s="81"/>
      <c r="N32" s="81"/>
      <c r="O32" s="114"/>
      <c r="P32" s="114"/>
      <c r="Q32" s="114"/>
      <c r="R32" s="114"/>
      <c r="S32" s="114"/>
      <c r="T32" s="115"/>
    </row>
    <row r="33" spans="1:20" ht="31.5" customHeight="1">
      <c r="A33" s="116"/>
      <c r="B33" s="117"/>
      <c r="C33" s="117"/>
      <c r="D33" s="117"/>
      <c r="E33" s="118"/>
      <c r="F33" s="118"/>
      <c r="G33" s="118"/>
      <c r="H33" s="118"/>
      <c r="I33" s="118"/>
      <c r="J33" s="84"/>
      <c r="K33" s="84"/>
      <c r="L33" s="117"/>
      <c r="M33" s="117"/>
      <c r="N33" s="117"/>
      <c r="O33" s="118"/>
      <c r="P33" s="118"/>
      <c r="Q33" s="118"/>
      <c r="R33" s="118"/>
      <c r="S33" s="118"/>
      <c r="T33" s="116"/>
    </row>
    <row r="34" spans="1:20" ht="19.5" customHeight="1">
      <c r="B34" s="82"/>
      <c r="C34" s="937" t="s">
        <v>1286</v>
      </c>
      <c r="D34" s="937"/>
      <c r="E34" s="83" t="s">
        <v>1250</v>
      </c>
      <c r="F34" s="932"/>
      <c r="G34" s="932"/>
      <c r="H34" s="932"/>
      <c r="I34" s="932"/>
      <c r="J34" s="84"/>
      <c r="K34" s="84"/>
      <c r="L34" s="82"/>
      <c r="M34" s="937" t="s">
        <v>1287</v>
      </c>
      <c r="N34" s="937"/>
      <c r="O34" s="83" t="s">
        <v>1250</v>
      </c>
      <c r="P34" s="932"/>
      <c r="Q34" s="932"/>
      <c r="R34" s="932"/>
      <c r="S34" s="932"/>
    </row>
    <row r="35" spans="1:20" ht="19.5" customHeight="1">
      <c r="B35" s="85" t="s">
        <v>1331</v>
      </c>
      <c r="C35" s="933"/>
      <c r="D35" s="933"/>
      <c r="E35" s="87" t="s">
        <v>1288</v>
      </c>
      <c r="F35" s="935"/>
      <c r="G35" s="935"/>
      <c r="H35" s="935"/>
      <c r="I35" s="935"/>
      <c r="J35" s="84"/>
      <c r="K35" s="84"/>
      <c r="L35" s="85" t="s">
        <v>1331</v>
      </c>
      <c r="M35" s="933"/>
      <c r="N35" s="933"/>
      <c r="O35" s="87" t="s">
        <v>1288</v>
      </c>
      <c r="P35" s="935"/>
      <c r="Q35" s="935"/>
      <c r="R35" s="935"/>
      <c r="S35" s="935"/>
    </row>
    <row r="36" spans="1:20" ht="19.5" customHeight="1">
      <c r="B36" s="88" t="s">
        <v>1289</v>
      </c>
      <c r="C36" s="934"/>
      <c r="D36" s="934"/>
      <c r="E36" s="89"/>
      <c r="F36" s="936"/>
      <c r="G36" s="936"/>
      <c r="H36" s="936"/>
      <c r="I36" s="936"/>
      <c r="J36" s="84"/>
      <c r="K36" s="84"/>
      <c r="L36" s="88" t="s">
        <v>1289</v>
      </c>
      <c r="M36" s="934"/>
      <c r="N36" s="934"/>
      <c r="O36" s="89"/>
      <c r="P36" s="936"/>
      <c r="Q36" s="936"/>
      <c r="R36" s="936"/>
      <c r="S36" s="936"/>
    </row>
    <row r="37" spans="1:20" ht="1.5" customHeight="1">
      <c r="B37" s="88"/>
      <c r="C37" s="86"/>
      <c r="D37" s="86"/>
      <c r="E37" s="90"/>
      <c r="F37" s="91"/>
      <c r="G37" s="91"/>
      <c r="H37" s="91"/>
      <c r="I37" s="91"/>
      <c r="J37" s="84"/>
      <c r="K37" s="84"/>
      <c r="L37" s="88"/>
      <c r="M37" s="86"/>
      <c r="N37" s="86"/>
      <c r="O37" s="90"/>
      <c r="P37" s="91"/>
      <c r="Q37" s="91"/>
      <c r="R37" s="91"/>
      <c r="S37" s="91"/>
    </row>
    <row r="38" spans="1:20" ht="13.5" customHeight="1">
      <c r="B38" s="924" t="s">
        <v>1290</v>
      </c>
      <c r="C38" s="926" t="s">
        <v>1291</v>
      </c>
      <c r="D38" s="924"/>
      <c r="E38" s="927" t="s">
        <v>1292</v>
      </c>
      <c r="F38" s="927"/>
      <c r="G38" s="927"/>
      <c r="H38" s="928"/>
      <c r="I38" s="926" t="s">
        <v>1293</v>
      </c>
      <c r="J38" s="92"/>
      <c r="K38" s="93"/>
      <c r="L38" s="924" t="s">
        <v>1290</v>
      </c>
      <c r="M38" s="926" t="s">
        <v>1291</v>
      </c>
      <c r="N38" s="924"/>
      <c r="O38" s="927" t="s">
        <v>1292</v>
      </c>
      <c r="P38" s="927"/>
      <c r="Q38" s="927"/>
      <c r="R38" s="928"/>
      <c r="S38" s="926" t="s">
        <v>1293</v>
      </c>
    </row>
    <row r="39" spans="1:20" ht="11.25" customHeight="1">
      <c r="B39" s="925"/>
      <c r="C39" s="94" t="s">
        <v>1266</v>
      </c>
      <c r="D39" s="95" t="s">
        <v>1301</v>
      </c>
      <c r="E39" s="930" t="s">
        <v>1294</v>
      </c>
      <c r="F39" s="931"/>
      <c r="G39" s="96" t="s">
        <v>1295</v>
      </c>
      <c r="H39" s="97" t="s">
        <v>1296</v>
      </c>
      <c r="I39" s="929"/>
      <c r="J39" s="84"/>
      <c r="K39" s="84"/>
      <c r="L39" s="925"/>
      <c r="M39" s="94" t="s">
        <v>1266</v>
      </c>
      <c r="N39" s="95" t="s">
        <v>1301</v>
      </c>
      <c r="O39" s="930" t="s">
        <v>1294</v>
      </c>
      <c r="P39" s="931"/>
      <c r="Q39" s="96" t="s">
        <v>1295</v>
      </c>
      <c r="R39" s="97" t="s">
        <v>1296</v>
      </c>
      <c r="S39" s="929"/>
    </row>
    <row r="40" spans="1:20" ht="19.5" customHeight="1">
      <c r="B40" s="98" t="s">
        <v>1297</v>
      </c>
      <c r="C40" s="99"/>
      <c r="D40" s="100" t="s">
        <v>1317</v>
      </c>
      <c r="E40" s="101"/>
      <c r="F40" s="102"/>
      <c r="G40" s="103"/>
      <c r="H40" s="103"/>
      <c r="I40" s="101"/>
      <c r="J40" s="84"/>
      <c r="K40" s="84"/>
      <c r="L40" s="98" t="s">
        <v>1297</v>
      </c>
      <c r="M40" s="99"/>
      <c r="N40" s="100" t="s">
        <v>1317</v>
      </c>
      <c r="O40" s="101"/>
      <c r="P40" s="102"/>
      <c r="Q40" s="103"/>
      <c r="R40" s="103"/>
      <c r="S40" s="101"/>
    </row>
    <row r="41" spans="1:20" ht="19.5" customHeight="1">
      <c r="B41" s="104" t="s">
        <v>1299</v>
      </c>
      <c r="C41" s="105"/>
      <c r="D41" s="106" t="s">
        <v>1323</v>
      </c>
      <c r="E41" s="107"/>
      <c r="F41" s="108"/>
      <c r="G41" s="109"/>
      <c r="H41" s="109"/>
      <c r="I41" s="107"/>
      <c r="J41" s="84"/>
      <c r="K41" s="84"/>
      <c r="L41" s="104" t="s">
        <v>1299</v>
      </c>
      <c r="M41" s="105"/>
      <c r="N41" s="106" t="s">
        <v>1323</v>
      </c>
      <c r="O41" s="107"/>
      <c r="P41" s="108"/>
      <c r="Q41" s="109"/>
      <c r="R41" s="109"/>
      <c r="S41" s="107"/>
    </row>
    <row r="42" spans="1:20" ht="21.75" customHeight="1">
      <c r="B42" s="923" t="s">
        <v>1307</v>
      </c>
      <c r="C42" s="923"/>
      <c r="D42" s="923"/>
      <c r="E42" s="110"/>
      <c r="F42" s="111"/>
      <c r="G42" s="112"/>
      <c r="H42" s="113"/>
      <c r="I42" s="114"/>
      <c r="J42" s="84"/>
      <c r="K42" s="84"/>
      <c r="L42" s="923" t="s">
        <v>1307</v>
      </c>
      <c r="M42" s="923"/>
      <c r="N42" s="923"/>
      <c r="O42" s="110"/>
      <c r="P42" s="111"/>
      <c r="Q42" s="112"/>
      <c r="R42" s="113"/>
      <c r="S42" s="114"/>
    </row>
  </sheetData>
  <mergeCells count="80">
    <mergeCell ref="C2:D3"/>
    <mergeCell ref="F2:I3"/>
    <mergeCell ref="M2:N3"/>
    <mergeCell ref="P2:S3"/>
    <mergeCell ref="C1:D1"/>
    <mergeCell ref="F1:I1"/>
    <mergeCell ref="M1:N1"/>
    <mergeCell ref="P1:S1"/>
    <mergeCell ref="B5:B6"/>
    <mergeCell ref="C5:D5"/>
    <mergeCell ref="E5:H5"/>
    <mergeCell ref="I5:I6"/>
    <mergeCell ref="E6:F6"/>
    <mergeCell ref="L5:L6"/>
    <mergeCell ref="M5:N5"/>
    <mergeCell ref="O5:R5"/>
    <mergeCell ref="S5:S6"/>
    <mergeCell ref="O6:P6"/>
    <mergeCell ref="B9:D9"/>
    <mergeCell ref="L9:N9"/>
    <mergeCell ref="C12:D12"/>
    <mergeCell ref="F12:I12"/>
    <mergeCell ref="M12:N12"/>
    <mergeCell ref="P12:S12"/>
    <mergeCell ref="C13:D14"/>
    <mergeCell ref="F13:I14"/>
    <mergeCell ref="M13:N14"/>
    <mergeCell ref="P13:S14"/>
    <mergeCell ref="B16:B17"/>
    <mergeCell ref="C16:D16"/>
    <mergeCell ref="E16:H16"/>
    <mergeCell ref="I16:I17"/>
    <mergeCell ref="E17:F17"/>
    <mergeCell ref="L16:L17"/>
    <mergeCell ref="M16:N16"/>
    <mergeCell ref="O16:R16"/>
    <mergeCell ref="S16:S17"/>
    <mergeCell ref="O17:P17"/>
    <mergeCell ref="B20:D20"/>
    <mergeCell ref="L20:N20"/>
    <mergeCell ref="C23:D23"/>
    <mergeCell ref="F23:I23"/>
    <mergeCell ref="M23:N23"/>
    <mergeCell ref="P23:S23"/>
    <mergeCell ref="C24:D25"/>
    <mergeCell ref="F24:I25"/>
    <mergeCell ref="M24:N25"/>
    <mergeCell ref="P24:S25"/>
    <mergeCell ref="B27:B28"/>
    <mergeCell ref="C27:D27"/>
    <mergeCell ref="E27:H27"/>
    <mergeCell ref="I27:I28"/>
    <mergeCell ref="E28:F28"/>
    <mergeCell ref="L27:L28"/>
    <mergeCell ref="M27:N27"/>
    <mergeCell ref="O27:R27"/>
    <mergeCell ref="S27:S28"/>
    <mergeCell ref="O28:P28"/>
    <mergeCell ref="B31:D31"/>
    <mergeCell ref="L31:N31"/>
    <mergeCell ref="C34:D34"/>
    <mergeCell ref="F34:I34"/>
    <mergeCell ref="M34:N34"/>
    <mergeCell ref="P34:S34"/>
    <mergeCell ref="C35:D36"/>
    <mergeCell ref="F35:I36"/>
    <mergeCell ref="M35:N36"/>
    <mergeCell ref="P35:S36"/>
    <mergeCell ref="S38:S39"/>
    <mergeCell ref="O39:P39"/>
    <mergeCell ref="B38:B39"/>
    <mergeCell ref="C38:D38"/>
    <mergeCell ref="E38:H38"/>
    <mergeCell ref="I38:I39"/>
    <mergeCell ref="E39:F39"/>
    <mergeCell ref="B42:D42"/>
    <mergeCell ref="L42:N42"/>
    <mergeCell ref="L38:L39"/>
    <mergeCell ref="M38:N38"/>
    <mergeCell ref="O38:R38"/>
  </mergeCells>
  <phoneticPr fontId="26" type="noConversion"/>
  <pageMargins left="0.39370078740157483" right="0.39370078740157483" top="0.43307086614173229" bottom="0.43307086614173229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41"/>
  <sheetViews>
    <sheetView workbookViewId="0">
      <selection activeCell="J145" sqref="J145"/>
    </sheetView>
  </sheetViews>
  <sheetFormatPr defaultRowHeight="12.75"/>
  <cols>
    <col min="1" max="1" width="4.42578125" customWidth="1"/>
    <col min="6" max="6" width="6.85546875" customWidth="1"/>
  </cols>
  <sheetData>
    <row r="1" spans="1:10" ht="32.25" customHeight="1" thickBot="1">
      <c r="B1" s="263" t="s">
        <v>1323</v>
      </c>
      <c r="C1" s="263" t="s">
        <v>1318</v>
      </c>
      <c r="D1" s="263" t="s">
        <v>1311</v>
      </c>
      <c r="E1" s="263" t="s">
        <v>1317</v>
      </c>
      <c r="F1" s="263"/>
      <c r="G1" s="263" t="s">
        <v>1323</v>
      </c>
      <c r="H1" s="263" t="s">
        <v>1318</v>
      </c>
      <c r="I1" s="263" t="s">
        <v>1311</v>
      </c>
      <c r="J1" s="263" t="s">
        <v>1317</v>
      </c>
    </row>
    <row r="2" spans="1:10" ht="18.75" thickTop="1">
      <c r="A2">
        <v>1</v>
      </c>
      <c r="B2" s="262">
        <v>1</v>
      </c>
      <c r="C2" s="262">
        <v>2</v>
      </c>
      <c r="D2" s="262">
        <v>3</v>
      </c>
      <c r="E2" s="262">
        <v>4</v>
      </c>
      <c r="F2" s="295"/>
      <c r="G2" s="262"/>
      <c r="H2" s="262"/>
      <c r="I2" s="262"/>
      <c r="J2" s="262"/>
    </row>
    <row r="3" spans="1:10" ht="18">
      <c r="A3">
        <v>2</v>
      </c>
      <c r="B3" s="262">
        <v>5</v>
      </c>
      <c r="C3" s="262">
        <v>6</v>
      </c>
      <c r="D3" s="262">
        <v>7</v>
      </c>
      <c r="E3" s="262">
        <v>8</v>
      </c>
      <c r="F3" s="295"/>
      <c r="G3" s="262"/>
      <c r="H3" s="262"/>
      <c r="I3" s="262"/>
      <c r="J3" s="262"/>
    </row>
    <row r="4" spans="1:10" ht="18">
      <c r="A4">
        <v>3</v>
      </c>
      <c r="B4" s="262">
        <v>9</v>
      </c>
      <c r="C4" s="262">
        <v>10</v>
      </c>
      <c r="D4" s="262">
        <v>11</v>
      </c>
      <c r="E4" s="262">
        <v>12</v>
      </c>
      <c r="F4" s="295"/>
      <c r="G4" s="262"/>
      <c r="H4" s="262"/>
      <c r="I4" s="262"/>
      <c r="J4" s="262"/>
    </row>
    <row r="5" spans="1:10" ht="18">
      <c r="A5">
        <v>4</v>
      </c>
      <c r="B5" s="262">
        <v>13</v>
      </c>
      <c r="C5" s="262">
        <v>14</v>
      </c>
      <c r="D5" s="262">
        <v>15</v>
      </c>
      <c r="E5" s="262">
        <v>16</v>
      </c>
      <c r="F5" s="295"/>
      <c r="G5" s="262"/>
      <c r="H5" s="262"/>
      <c r="I5" s="262"/>
      <c r="J5" s="262"/>
    </row>
    <row r="6" spans="1:10" ht="18">
      <c r="A6">
        <v>5</v>
      </c>
      <c r="B6" s="262">
        <v>17</v>
      </c>
      <c r="C6" s="262">
        <v>18</v>
      </c>
      <c r="D6" s="262">
        <v>19</v>
      </c>
      <c r="E6" s="262">
        <v>20</v>
      </c>
      <c r="F6" s="295"/>
      <c r="G6" s="262"/>
      <c r="H6" s="262"/>
      <c r="I6" s="262"/>
      <c r="J6" s="262"/>
    </row>
    <row r="7" spans="1:10" ht="18">
      <c r="A7">
        <v>6</v>
      </c>
      <c r="B7" s="262">
        <v>21</v>
      </c>
      <c r="C7" s="262">
        <v>22</v>
      </c>
      <c r="D7" s="262">
        <v>23</v>
      </c>
      <c r="E7" s="262">
        <v>24</v>
      </c>
      <c r="F7" s="295"/>
      <c r="G7" s="262"/>
      <c r="H7" s="262"/>
      <c r="I7" s="262"/>
      <c r="J7" s="262"/>
    </row>
    <row r="8" spans="1:10" ht="18">
      <c r="A8">
        <v>7</v>
      </c>
      <c r="B8" s="262">
        <v>25</v>
      </c>
      <c r="C8" s="262">
        <v>26</v>
      </c>
      <c r="D8" s="262">
        <v>27</v>
      </c>
      <c r="E8" s="262">
        <v>28</v>
      </c>
      <c r="F8" s="295"/>
      <c r="G8" s="262"/>
      <c r="H8" s="262"/>
      <c r="I8" s="262"/>
      <c r="J8" s="262"/>
    </row>
    <row r="9" spans="1:10" ht="18">
      <c r="A9">
        <v>8</v>
      </c>
      <c r="B9" s="262">
        <v>29</v>
      </c>
      <c r="C9" s="262">
        <v>30</v>
      </c>
      <c r="D9" s="262">
        <v>31</v>
      </c>
      <c r="E9" s="262">
        <v>32</v>
      </c>
      <c r="F9" s="295"/>
      <c r="G9" s="262"/>
      <c r="H9" s="262"/>
      <c r="I9" s="262"/>
      <c r="J9" s="262"/>
    </row>
    <row r="10" spans="1:10" ht="18">
      <c r="A10">
        <v>9</v>
      </c>
      <c r="B10" s="262">
        <v>33</v>
      </c>
      <c r="C10" s="262">
        <v>34</v>
      </c>
      <c r="D10" s="262">
        <v>35</v>
      </c>
      <c r="E10" s="262">
        <v>36</v>
      </c>
      <c r="F10" s="295"/>
      <c r="G10" s="262"/>
      <c r="H10" s="262"/>
      <c r="I10" s="262"/>
      <c r="J10" s="262"/>
    </row>
    <row r="11" spans="1:10" ht="18">
      <c r="A11">
        <v>10</v>
      </c>
      <c r="B11" s="262">
        <v>37</v>
      </c>
      <c r="C11" s="262">
        <v>38</v>
      </c>
      <c r="D11" s="262">
        <v>39</v>
      </c>
      <c r="E11" s="262">
        <v>40</v>
      </c>
      <c r="F11" s="295"/>
      <c r="G11" s="262"/>
      <c r="H11" s="262"/>
      <c r="I11" s="262"/>
      <c r="J11" s="262"/>
    </row>
    <row r="12" spans="1:10" ht="18">
      <c r="A12">
        <v>11</v>
      </c>
      <c r="B12" s="262">
        <v>41</v>
      </c>
      <c r="C12" s="262">
        <v>42</v>
      </c>
      <c r="D12" s="262">
        <v>43</v>
      </c>
      <c r="E12" s="262">
        <v>44</v>
      </c>
      <c r="F12" s="295"/>
      <c r="G12" s="262"/>
      <c r="H12" s="262"/>
      <c r="I12" s="262"/>
      <c r="J12" s="262"/>
    </row>
    <row r="13" spans="1:10" ht="18">
      <c r="A13">
        <v>12</v>
      </c>
      <c r="B13" s="262">
        <v>45</v>
      </c>
      <c r="C13" s="262">
        <v>46</v>
      </c>
      <c r="D13" s="262">
        <v>47</v>
      </c>
      <c r="E13" s="262">
        <v>48</v>
      </c>
      <c r="F13" s="295"/>
      <c r="G13" s="262"/>
      <c r="H13" s="262"/>
      <c r="I13" s="262"/>
      <c r="J13" s="262"/>
    </row>
    <row r="14" spans="1:10" ht="18">
      <c r="A14">
        <v>13</v>
      </c>
      <c r="B14" s="262">
        <v>49</v>
      </c>
      <c r="C14" s="262">
        <v>50</v>
      </c>
      <c r="D14" s="262">
        <v>51</v>
      </c>
      <c r="E14" s="262">
        <v>52</v>
      </c>
      <c r="F14" s="295"/>
      <c r="G14" s="262"/>
      <c r="H14" s="262"/>
      <c r="I14" s="262"/>
      <c r="J14" s="262"/>
    </row>
    <row r="15" spans="1:10" ht="18">
      <c r="A15">
        <v>14</v>
      </c>
      <c r="B15" s="262">
        <v>53</v>
      </c>
      <c r="C15" s="262">
        <v>54</v>
      </c>
      <c r="D15" s="262">
        <v>55</v>
      </c>
      <c r="E15" s="262">
        <v>56</v>
      </c>
      <c r="F15" s="295"/>
      <c r="G15" s="262"/>
      <c r="H15" s="262"/>
      <c r="I15" s="262"/>
      <c r="J15" s="262"/>
    </row>
    <row r="16" spans="1:10" ht="18">
      <c r="A16">
        <v>15</v>
      </c>
      <c r="B16" s="262">
        <v>57</v>
      </c>
      <c r="C16" s="262">
        <v>58</v>
      </c>
      <c r="D16" s="262">
        <v>59</v>
      </c>
      <c r="E16" s="262">
        <v>60</v>
      </c>
      <c r="F16" s="295"/>
      <c r="G16" s="262"/>
      <c r="H16" s="262"/>
      <c r="I16" s="262"/>
      <c r="J16" s="262"/>
    </row>
    <row r="17" spans="1:10" ht="18">
      <c r="A17">
        <v>16</v>
      </c>
      <c r="B17" s="262">
        <v>61</v>
      </c>
      <c r="C17" s="262">
        <v>62</v>
      </c>
      <c r="D17" s="262">
        <v>63</v>
      </c>
      <c r="E17" s="262">
        <v>64</v>
      </c>
      <c r="F17" s="295"/>
      <c r="G17" s="262"/>
      <c r="H17" s="262"/>
      <c r="I17" s="262"/>
      <c r="J17" s="262"/>
    </row>
    <row r="18" spans="1:10" ht="18">
      <c r="A18">
        <v>17</v>
      </c>
      <c r="B18" s="262">
        <v>65</v>
      </c>
      <c r="C18" s="262">
        <v>66</v>
      </c>
      <c r="D18" s="262">
        <v>67</v>
      </c>
      <c r="E18" s="262">
        <v>68</v>
      </c>
      <c r="F18" s="295"/>
      <c r="G18" s="262"/>
      <c r="H18" s="262"/>
      <c r="I18" s="262"/>
      <c r="J18" s="262"/>
    </row>
    <row r="19" spans="1:10" ht="18">
      <c r="A19">
        <v>18</v>
      </c>
      <c r="B19" s="262">
        <v>69</v>
      </c>
      <c r="C19" s="262">
        <v>70</v>
      </c>
      <c r="D19" s="262">
        <v>71</v>
      </c>
      <c r="E19" s="262">
        <v>72</v>
      </c>
      <c r="F19" s="262"/>
      <c r="G19" s="262"/>
      <c r="H19" s="262"/>
      <c r="I19" s="262"/>
      <c r="J19" s="262"/>
    </row>
    <row r="20" spans="1:10" ht="18">
      <c r="A20">
        <v>19</v>
      </c>
      <c r="B20" s="262">
        <v>73</v>
      </c>
      <c r="C20" s="262">
        <v>74</v>
      </c>
      <c r="D20" s="262">
        <v>75</v>
      </c>
      <c r="E20" s="262">
        <v>76</v>
      </c>
      <c r="F20" s="262"/>
      <c r="G20" s="262"/>
      <c r="H20" s="262"/>
      <c r="I20" s="262"/>
      <c r="J20" s="262"/>
    </row>
    <row r="21" spans="1:10" ht="18">
      <c r="A21">
        <v>20</v>
      </c>
      <c r="B21" s="262">
        <v>77</v>
      </c>
      <c r="C21" s="262">
        <v>78</v>
      </c>
      <c r="D21" s="262">
        <v>79</v>
      </c>
      <c r="E21" s="262">
        <v>80</v>
      </c>
      <c r="F21" s="262"/>
      <c r="G21" s="262"/>
      <c r="H21" s="262"/>
      <c r="I21" s="262"/>
      <c r="J21" s="262"/>
    </row>
    <row r="22" spans="1:10" ht="18">
      <c r="A22">
        <v>21</v>
      </c>
      <c r="B22" s="262">
        <v>81</v>
      </c>
      <c r="C22" s="262">
        <v>82</v>
      </c>
      <c r="D22" s="262">
        <v>83</v>
      </c>
      <c r="E22" s="262">
        <v>84</v>
      </c>
      <c r="F22" s="262"/>
      <c r="G22" s="262"/>
      <c r="H22" s="262"/>
      <c r="I22" s="262"/>
      <c r="J22" s="262"/>
    </row>
    <row r="23" spans="1:10" ht="18">
      <c r="A23">
        <v>22</v>
      </c>
      <c r="B23" s="262">
        <v>85</v>
      </c>
      <c r="C23" s="262">
        <v>86</v>
      </c>
      <c r="D23" s="262">
        <v>87</v>
      </c>
      <c r="E23" s="262">
        <v>88</v>
      </c>
      <c r="F23" s="262"/>
      <c r="G23" s="262"/>
      <c r="H23" s="262"/>
      <c r="I23" s="262"/>
      <c r="J23" s="262"/>
    </row>
    <row r="24" spans="1:10" ht="18">
      <c r="A24">
        <v>23</v>
      </c>
      <c r="B24" s="262">
        <v>89</v>
      </c>
      <c r="C24" s="262">
        <v>90</v>
      </c>
      <c r="D24" s="262">
        <v>91</v>
      </c>
      <c r="E24" s="262">
        <v>92</v>
      </c>
      <c r="F24" s="262"/>
      <c r="G24" s="262"/>
      <c r="H24" s="262"/>
      <c r="I24" s="262"/>
      <c r="J24" s="262"/>
    </row>
    <row r="25" spans="1:10" ht="18">
      <c r="A25">
        <v>24</v>
      </c>
      <c r="B25" s="262">
        <v>93</v>
      </c>
      <c r="C25" s="262">
        <v>94</v>
      </c>
      <c r="D25" s="262">
        <v>95</v>
      </c>
      <c r="E25" s="262">
        <v>96</v>
      </c>
      <c r="F25" s="262"/>
      <c r="G25" s="262"/>
      <c r="H25" s="262"/>
      <c r="I25" s="262"/>
      <c r="J25" s="262"/>
    </row>
    <row r="26" spans="1:10" ht="18">
      <c r="A26">
        <v>25</v>
      </c>
      <c r="B26" s="262">
        <v>97</v>
      </c>
      <c r="C26" s="262">
        <v>98</v>
      </c>
      <c r="D26" s="262">
        <v>99</v>
      </c>
      <c r="E26" s="262">
        <v>100</v>
      </c>
      <c r="F26" s="262"/>
      <c r="G26" s="262"/>
      <c r="H26" s="262"/>
      <c r="I26" s="262"/>
      <c r="J26" s="262"/>
    </row>
    <row r="27" spans="1:10" ht="18">
      <c r="A27">
        <v>26</v>
      </c>
      <c r="B27" s="262">
        <v>101</v>
      </c>
      <c r="C27" s="262">
        <v>102</v>
      </c>
      <c r="D27" s="262">
        <v>103</v>
      </c>
      <c r="E27" s="262">
        <v>104</v>
      </c>
      <c r="F27" s="262"/>
    </row>
    <row r="28" spans="1:10" ht="18">
      <c r="A28">
        <v>27</v>
      </c>
      <c r="B28" s="262">
        <v>105</v>
      </c>
      <c r="C28" s="262">
        <v>106</v>
      </c>
      <c r="D28" s="262">
        <v>107</v>
      </c>
      <c r="E28" s="262">
        <v>108</v>
      </c>
      <c r="F28" s="262"/>
    </row>
    <row r="29" spans="1:10" ht="18">
      <c r="A29">
        <v>28</v>
      </c>
      <c r="B29" s="262">
        <v>109</v>
      </c>
      <c r="C29" s="262">
        <v>110</v>
      </c>
      <c r="D29" s="262">
        <v>111</v>
      </c>
      <c r="E29" s="262">
        <v>112</v>
      </c>
      <c r="F29" s="262"/>
    </row>
    <row r="30" spans="1:10" ht="18">
      <c r="A30">
        <v>29</v>
      </c>
      <c r="B30" s="262">
        <v>113</v>
      </c>
      <c r="C30" s="262">
        <v>114</v>
      </c>
      <c r="D30" s="262">
        <v>115</v>
      </c>
      <c r="E30" s="262">
        <v>116</v>
      </c>
      <c r="F30" s="262"/>
    </row>
    <row r="31" spans="1:10" ht="18">
      <c r="A31">
        <v>30</v>
      </c>
      <c r="B31" s="262">
        <v>117</v>
      </c>
      <c r="C31" s="262">
        <v>118</v>
      </c>
      <c r="D31" s="262">
        <v>119</v>
      </c>
      <c r="E31" s="262">
        <v>120</v>
      </c>
      <c r="F31" s="262"/>
    </row>
    <row r="32" spans="1:10" ht="18">
      <c r="A32">
        <v>31</v>
      </c>
      <c r="B32" s="262">
        <v>121</v>
      </c>
      <c r="C32" s="262">
        <v>122</v>
      </c>
      <c r="D32" s="262">
        <v>123</v>
      </c>
      <c r="E32" s="262">
        <v>124</v>
      </c>
      <c r="F32" s="262"/>
    </row>
    <row r="33" spans="1:6" ht="18">
      <c r="A33">
        <v>32</v>
      </c>
      <c r="B33" s="262">
        <v>125</v>
      </c>
      <c r="C33" s="262">
        <v>126</v>
      </c>
      <c r="D33" s="262">
        <v>127</v>
      </c>
      <c r="E33" s="262">
        <v>128</v>
      </c>
      <c r="F33" s="262"/>
    </row>
    <row r="34" spans="1:6" ht="18">
      <c r="A34">
        <v>33</v>
      </c>
      <c r="B34" s="262">
        <v>129</v>
      </c>
      <c r="C34" s="262">
        <v>130</v>
      </c>
      <c r="D34" s="262">
        <v>131</v>
      </c>
      <c r="E34" s="262">
        <v>132</v>
      </c>
      <c r="F34" s="262"/>
    </row>
    <row r="35" spans="1:6" ht="18">
      <c r="A35">
        <v>34</v>
      </c>
      <c r="B35" s="262">
        <v>133</v>
      </c>
      <c r="C35" s="262">
        <v>134</v>
      </c>
      <c r="D35" s="262">
        <v>135</v>
      </c>
      <c r="E35" s="262">
        <v>136</v>
      </c>
      <c r="F35" s="262"/>
    </row>
    <row r="36" spans="1:6" ht="18">
      <c r="A36">
        <v>35</v>
      </c>
      <c r="B36" s="262">
        <v>137</v>
      </c>
      <c r="C36" s="262">
        <v>138</v>
      </c>
      <c r="D36" s="262">
        <v>139</v>
      </c>
      <c r="E36" s="262">
        <v>140</v>
      </c>
      <c r="F36" s="262"/>
    </row>
    <row r="37" spans="1:6" ht="18">
      <c r="A37">
        <v>36</v>
      </c>
      <c r="B37" s="262">
        <v>141</v>
      </c>
      <c r="C37" s="262">
        <v>142</v>
      </c>
      <c r="D37" s="262">
        <v>143</v>
      </c>
      <c r="E37" s="262">
        <v>144</v>
      </c>
      <c r="F37" s="262"/>
    </row>
    <row r="38" spans="1:6" ht="18">
      <c r="A38">
        <v>37</v>
      </c>
      <c r="B38" s="262">
        <v>145</v>
      </c>
      <c r="C38" s="262">
        <v>146</v>
      </c>
      <c r="D38" s="262">
        <v>147</v>
      </c>
      <c r="E38" s="262">
        <v>148</v>
      </c>
      <c r="F38" s="262"/>
    </row>
    <row r="39" spans="1:6" ht="18">
      <c r="A39">
        <v>38</v>
      </c>
      <c r="B39" s="262">
        <v>149</v>
      </c>
      <c r="C39" s="262">
        <v>150</v>
      </c>
      <c r="D39" s="262">
        <v>151</v>
      </c>
      <c r="E39" s="262">
        <v>152</v>
      </c>
      <c r="F39" s="262"/>
    </row>
    <row r="40" spans="1:6" ht="18">
      <c r="A40">
        <v>39</v>
      </c>
      <c r="B40" s="262">
        <v>153</v>
      </c>
      <c r="C40" s="262">
        <v>154</v>
      </c>
      <c r="D40" s="262">
        <v>155</v>
      </c>
      <c r="E40" s="262">
        <v>156</v>
      </c>
      <c r="F40" s="262"/>
    </row>
    <row r="41" spans="1:6" ht="18">
      <c r="A41">
        <v>40</v>
      </c>
      <c r="B41" s="262">
        <v>157</v>
      </c>
      <c r="C41" s="262">
        <v>158</v>
      </c>
      <c r="D41" s="262">
        <v>159</v>
      </c>
      <c r="E41" s="262">
        <v>160</v>
      </c>
      <c r="F41" s="262"/>
    </row>
    <row r="42" spans="1:6" ht="18">
      <c r="A42">
        <v>41</v>
      </c>
      <c r="B42" s="262">
        <v>161</v>
      </c>
      <c r="C42" s="262">
        <v>162</v>
      </c>
      <c r="D42" s="262">
        <v>163</v>
      </c>
      <c r="E42" s="262">
        <v>164</v>
      </c>
      <c r="F42" s="262"/>
    </row>
    <row r="43" spans="1:6" ht="18">
      <c r="A43">
        <v>42</v>
      </c>
      <c r="B43" s="262">
        <v>165</v>
      </c>
      <c r="C43" s="262">
        <v>166</v>
      </c>
      <c r="D43" s="262">
        <v>167</v>
      </c>
      <c r="E43" s="262">
        <v>168</v>
      </c>
      <c r="F43" s="262"/>
    </row>
    <row r="44" spans="1:6" ht="18">
      <c r="A44">
        <v>43</v>
      </c>
      <c r="B44" s="262">
        <v>169</v>
      </c>
      <c r="C44" s="262">
        <v>170</v>
      </c>
      <c r="D44" s="262">
        <v>171</v>
      </c>
      <c r="E44" s="262">
        <v>172</v>
      </c>
      <c r="F44" s="262"/>
    </row>
    <row r="45" spans="1:6" ht="18">
      <c r="A45">
        <v>44</v>
      </c>
      <c r="B45" s="262">
        <v>173</v>
      </c>
      <c r="C45" s="262">
        <v>174</v>
      </c>
      <c r="D45" s="262">
        <v>175</v>
      </c>
      <c r="E45" s="262">
        <v>176</v>
      </c>
      <c r="F45" s="262"/>
    </row>
    <row r="46" spans="1:6" ht="18">
      <c r="A46">
        <v>45</v>
      </c>
      <c r="B46" s="262">
        <v>177</v>
      </c>
      <c r="C46" s="262">
        <v>178</v>
      </c>
      <c r="D46" s="262">
        <v>179</v>
      </c>
      <c r="E46" s="262">
        <v>180</v>
      </c>
      <c r="F46" s="262"/>
    </row>
    <row r="47" spans="1:6" ht="18">
      <c r="A47">
        <v>46</v>
      </c>
      <c r="B47" s="262">
        <v>181</v>
      </c>
      <c r="C47" s="262">
        <v>182</v>
      </c>
      <c r="D47" s="262">
        <v>183</v>
      </c>
      <c r="E47" s="262">
        <v>184</v>
      </c>
      <c r="F47" s="262"/>
    </row>
    <row r="48" spans="1:6" ht="18">
      <c r="A48">
        <v>47</v>
      </c>
      <c r="B48" s="262">
        <v>185</v>
      </c>
      <c r="C48" s="262">
        <v>186</v>
      </c>
      <c r="D48" s="262">
        <v>187</v>
      </c>
      <c r="E48" s="262">
        <v>188</v>
      </c>
      <c r="F48" s="262"/>
    </row>
    <row r="49" spans="1:6" ht="18">
      <c r="A49">
        <v>48</v>
      </c>
      <c r="B49" s="262">
        <v>189</v>
      </c>
      <c r="C49" s="262">
        <v>190</v>
      </c>
      <c r="D49" s="262">
        <v>191</v>
      </c>
      <c r="E49" s="262">
        <v>192</v>
      </c>
      <c r="F49" s="262"/>
    </row>
    <row r="50" spans="1:6" ht="18">
      <c r="A50">
        <v>49</v>
      </c>
      <c r="B50" s="262">
        <v>193</v>
      </c>
      <c r="C50" s="262">
        <v>194</v>
      </c>
      <c r="D50" s="262">
        <v>195</v>
      </c>
      <c r="E50" s="262">
        <v>196</v>
      </c>
      <c r="F50" s="262"/>
    </row>
    <row r="51" spans="1:6" ht="18">
      <c r="A51">
        <v>50</v>
      </c>
      <c r="B51" s="262">
        <v>197</v>
      </c>
      <c r="C51" s="262">
        <v>198</v>
      </c>
      <c r="D51" s="262">
        <v>199</v>
      </c>
      <c r="E51" s="262">
        <v>200</v>
      </c>
      <c r="F51" s="262"/>
    </row>
    <row r="52" spans="1:6" ht="18">
      <c r="A52">
        <v>51</v>
      </c>
      <c r="B52" s="262">
        <v>201</v>
      </c>
      <c r="C52" s="262">
        <v>202</v>
      </c>
      <c r="D52" s="262">
        <v>203</v>
      </c>
      <c r="E52" s="262">
        <v>204</v>
      </c>
      <c r="F52" s="262"/>
    </row>
    <row r="53" spans="1:6" ht="18">
      <c r="A53">
        <v>52</v>
      </c>
      <c r="B53" s="262">
        <v>205</v>
      </c>
      <c r="C53" s="262">
        <v>206</v>
      </c>
      <c r="D53" s="262">
        <v>207</v>
      </c>
      <c r="E53" s="262">
        <v>208</v>
      </c>
      <c r="F53" s="262"/>
    </row>
    <row r="54" spans="1:6" ht="18">
      <c r="A54">
        <v>53</v>
      </c>
      <c r="B54" s="262">
        <v>209</v>
      </c>
      <c r="C54" s="262">
        <v>210</v>
      </c>
      <c r="D54" s="262">
        <v>211</v>
      </c>
      <c r="E54" s="262">
        <v>212</v>
      </c>
      <c r="F54" s="262"/>
    </row>
    <row r="55" spans="1:6" ht="18">
      <c r="A55">
        <v>54</v>
      </c>
      <c r="B55" s="262">
        <v>213</v>
      </c>
      <c r="C55" s="262">
        <v>214</v>
      </c>
      <c r="D55" s="262">
        <v>215</v>
      </c>
      <c r="E55" s="262">
        <v>216</v>
      </c>
      <c r="F55" s="262"/>
    </row>
    <row r="56" spans="1:6" ht="18">
      <c r="A56">
        <v>55</v>
      </c>
      <c r="B56" s="262">
        <v>217</v>
      </c>
      <c r="C56" s="262">
        <v>218</v>
      </c>
      <c r="D56" s="262">
        <v>219</v>
      </c>
      <c r="E56" s="262">
        <v>220</v>
      </c>
      <c r="F56" s="262"/>
    </row>
    <row r="57" spans="1:6" ht="18">
      <c r="A57">
        <v>56</v>
      </c>
      <c r="B57" s="262">
        <v>221</v>
      </c>
      <c r="C57" s="262">
        <v>222</v>
      </c>
      <c r="D57" s="262">
        <v>223</v>
      </c>
      <c r="E57" s="262">
        <v>224</v>
      </c>
      <c r="F57" s="262"/>
    </row>
    <row r="58" spans="1:6" ht="18">
      <c r="A58">
        <v>57</v>
      </c>
      <c r="B58" s="262">
        <v>225</v>
      </c>
      <c r="C58" s="262">
        <v>226</v>
      </c>
      <c r="D58" s="262">
        <v>227</v>
      </c>
      <c r="E58" s="262">
        <v>228</v>
      </c>
      <c r="F58" s="262"/>
    </row>
    <row r="59" spans="1:6" ht="18">
      <c r="A59">
        <v>58</v>
      </c>
      <c r="B59" s="262">
        <v>229</v>
      </c>
      <c r="C59" s="262">
        <v>230</v>
      </c>
      <c r="D59" s="262">
        <v>231</v>
      </c>
      <c r="E59" s="262">
        <v>232</v>
      </c>
      <c r="F59" s="262"/>
    </row>
    <row r="60" spans="1:6" ht="18">
      <c r="A60">
        <v>59</v>
      </c>
      <c r="B60" s="262">
        <v>233</v>
      </c>
      <c r="C60" s="262">
        <v>234</v>
      </c>
      <c r="D60" s="262">
        <v>235</v>
      </c>
      <c r="E60" s="262">
        <v>236</v>
      </c>
      <c r="F60" s="262"/>
    </row>
    <row r="61" spans="1:6" ht="18">
      <c r="A61">
        <v>60</v>
      </c>
      <c r="B61" s="262">
        <v>237</v>
      </c>
      <c r="C61" s="262">
        <v>238</v>
      </c>
      <c r="D61" s="262">
        <v>239</v>
      </c>
      <c r="E61" s="262">
        <v>240</v>
      </c>
      <c r="F61" s="262"/>
    </row>
    <row r="62" spans="1:6" ht="18">
      <c r="A62">
        <v>61</v>
      </c>
      <c r="B62" s="262">
        <v>241</v>
      </c>
      <c r="C62" s="262">
        <v>242</v>
      </c>
      <c r="D62" s="262">
        <v>243</v>
      </c>
      <c r="E62" s="262">
        <v>244</v>
      </c>
      <c r="F62" s="262"/>
    </row>
    <row r="63" spans="1:6" ht="18">
      <c r="A63">
        <v>62</v>
      </c>
      <c r="B63" s="262">
        <v>245</v>
      </c>
      <c r="C63" s="262">
        <v>246</v>
      </c>
      <c r="D63" s="262">
        <v>247</v>
      </c>
      <c r="E63" s="262">
        <v>248</v>
      </c>
    </row>
    <row r="64" spans="1:6" ht="18">
      <c r="A64">
        <v>63</v>
      </c>
      <c r="B64" s="262">
        <v>249</v>
      </c>
      <c r="C64" s="262">
        <v>250</v>
      </c>
      <c r="D64" s="262">
        <v>251</v>
      </c>
      <c r="E64" s="262">
        <v>252</v>
      </c>
    </row>
    <row r="65" spans="1:5" ht="18">
      <c r="A65">
        <v>64</v>
      </c>
      <c r="B65" s="262">
        <v>253</v>
      </c>
      <c r="C65" s="262">
        <v>254</v>
      </c>
      <c r="D65" s="262">
        <v>255</v>
      </c>
      <c r="E65" s="262">
        <v>256</v>
      </c>
    </row>
    <row r="66" spans="1:5" ht="18">
      <c r="A66">
        <v>65</v>
      </c>
      <c r="B66" s="262">
        <v>257</v>
      </c>
      <c r="C66" s="262">
        <v>258</v>
      </c>
      <c r="D66" s="262">
        <v>259</v>
      </c>
      <c r="E66" s="262">
        <v>260</v>
      </c>
    </row>
    <row r="67" spans="1:5" ht="18">
      <c r="A67">
        <v>66</v>
      </c>
      <c r="B67" s="262">
        <v>261</v>
      </c>
      <c r="C67" s="262">
        <v>262</v>
      </c>
      <c r="D67" s="262">
        <v>263</v>
      </c>
      <c r="E67" s="262">
        <v>264</v>
      </c>
    </row>
    <row r="68" spans="1:5" ht="18">
      <c r="A68">
        <v>67</v>
      </c>
      <c r="B68" s="262">
        <v>265</v>
      </c>
      <c r="C68" s="262">
        <v>266</v>
      </c>
      <c r="D68" s="262">
        <v>267</v>
      </c>
      <c r="E68" s="262">
        <v>268</v>
      </c>
    </row>
    <row r="69" spans="1:5" ht="18">
      <c r="A69">
        <v>68</v>
      </c>
      <c r="B69" s="262">
        <v>269</v>
      </c>
      <c r="C69" s="262">
        <v>270</v>
      </c>
      <c r="D69" s="262">
        <v>271</v>
      </c>
      <c r="E69" s="262">
        <v>272</v>
      </c>
    </row>
    <row r="70" spans="1:5" ht="18">
      <c r="A70">
        <v>69</v>
      </c>
      <c r="B70" s="262">
        <v>273</v>
      </c>
      <c r="C70" s="262">
        <v>274</v>
      </c>
      <c r="D70" s="262">
        <v>275</v>
      </c>
      <c r="E70" s="262">
        <v>276</v>
      </c>
    </row>
    <row r="71" spans="1:5" ht="18">
      <c r="A71">
        <v>70</v>
      </c>
      <c r="B71" s="262">
        <v>277</v>
      </c>
      <c r="C71" s="262">
        <v>278</v>
      </c>
      <c r="D71" s="262">
        <v>279</v>
      </c>
      <c r="E71" s="262">
        <v>280</v>
      </c>
    </row>
    <row r="72" spans="1:5" ht="18">
      <c r="A72">
        <v>71</v>
      </c>
      <c r="B72" s="262">
        <v>281</v>
      </c>
      <c r="C72" s="262">
        <v>282</v>
      </c>
      <c r="D72" s="262">
        <v>283</v>
      </c>
      <c r="E72" s="262">
        <v>284</v>
      </c>
    </row>
    <row r="73" spans="1:5" ht="18">
      <c r="A73">
        <v>72</v>
      </c>
      <c r="B73" s="262">
        <v>285</v>
      </c>
      <c r="C73" s="262">
        <v>286</v>
      </c>
      <c r="D73" s="262">
        <v>287</v>
      </c>
      <c r="E73" s="262">
        <v>288</v>
      </c>
    </row>
    <row r="74" spans="1:5" ht="18">
      <c r="A74">
        <v>73</v>
      </c>
      <c r="B74" s="262">
        <v>289</v>
      </c>
      <c r="C74" s="262">
        <v>290</v>
      </c>
      <c r="D74" s="262">
        <v>291</v>
      </c>
      <c r="E74" s="262">
        <v>292</v>
      </c>
    </row>
    <row r="75" spans="1:5" ht="18">
      <c r="A75">
        <v>74</v>
      </c>
      <c r="B75" s="262">
        <v>293</v>
      </c>
      <c r="C75" s="262">
        <v>294</v>
      </c>
      <c r="D75" s="262">
        <v>295</v>
      </c>
      <c r="E75" s="262">
        <v>296</v>
      </c>
    </row>
    <row r="76" spans="1:5" ht="18">
      <c r="A76">
        <v>75</v>
      </c>
      <c r="B76" s="262">
        <v>297</v>
      </c>
      <c r="C76" s="262">
        <v>298</v>
      </c>
      <c r="D76" s="262">
        <v>299</v>
      </c>
      <c r="E76" s="262">
        <v>300</v>
      </c>
    </row>
    <row r="77" spans="1:5" ht="18">
      <c r="A77">
        <v>76</v>
      </c>
      <c r="B77" s="262">
        <v>301</v>
      </c>
      <c r="C77" s="262">
        <v>302</v>
      </c>
      <c r="D77" s="262">
        <v>303</v>
      </c>
      <c r="E77" s="262">
        <v>304</v>
      </c>
    </row>
    <row r="78" spans="1:5" ht="18">
      <c r="A78">
        <v>77</v>
      </c>
      <c r="B78" s="262">
        <v>305</v>
      </c>
      <c r="C78" s="262">
        <v>306</v>
      </c>
      <c r="D78" s="262">
        <v>307</v>
      </c>
      <c r="E78" s="262">
        <v>308</v>
      </c>
    </row>
    <row r="79" spans="1:5" ht="18">
      <c r="A79">
        <v>78</v>
      </c>
      <c r="B79" s="262">
        <v>309</v>
      </c>
      <c r="C79" s="262">
        <v>310</v>
      </c>
      <c r="D79" s="262">
        <v>311</v>
      </c>
      <c r="E79" s="262">
        <v>312</v>
      </c>
    </row>
    <row r="80" spans="1:5" ht="18">
      <c r="A80">
        <v>79</v>
      </c>
      <c r="B80" s="262">
        <v>313</v>
      </c>
      <c r="C80" s="262">
        <v>314</v>
      </c>
      <c r="D80" s="262">
        <v>315</v>
      </c>
      <c r="E80" s="262">
        <v>316</v>
      </c>
    </row>
    <row r="81" spans="1:5" ht="18">
      <c r="A81">
        <v>80</v>
      </c>
      <c r="B81" s="262">
        <v>317</v>
      </c>
      <c r="C81" s="262">
        <v>318</v>
      </c>
      <c r="D81" s="262">
        <v>319</v>
      </c>
      <c r="E81" s="262">
        <v>320</v>
      </c>
    </row>
    <row r="82" spans="1:5" ht="18">
      <c r="A82">
        <v>81</v>
      </c>
      <c r="B82" s="262">
        <v>321</v>
      </c>
      <c r="C82" s="262">
        <v>322</v>
      </c>
      <c r="D82" s="262">
        <v>323</v>
      </c>
      <c r="E82" s="262">
        <v>324</v>
      </c>
    </row>
    <row r="83" spans="1:5" ht="18">
      <c r="A83">
        <v>82</v>
      </c>
      <c r="B83" s="262">
        <v>325</v>
      </c>
      <c r="C83" s="262">
        <v>326</v>
      </c>
      <c r="D83" s="262">
        <v>327</v>
      </c>
      <c r="E83" s="262">
        <v>328</v>
      </c>
    </row>
    <row r="84" spans="1:5" ht="18">
      <c r="A84">
        <v>83</v>
      </c>
      <c r="B84" s="262">
        <v>329</v>
      </c>
      <c r="C84" s="262">
        <v>330</v>
      </c>
      <c r="D84" s="262">
        <v>331</v>
      </c>
      <c r="E84" s="262">
        <v>332</v>
      </c>
    </row>
    <row r="85" spans="1:5" ht="18">
      <c r="A85">
        <v>84</v>
      </c>
      <c r="B85" s="262">
        <v>333</v>
      </c>
      <c r="C85" s="262">
        <v>334</v>
      </c>
      <c r="D85" s="262">
        <v>335</v>
      </c>
      <c r="E85" s="262">
        <v>336</v>
      </c>
    </row>
    <row r="86" spans="1:5" ht="18">
      <c r="A86">
        <v>85</v>
      </c>
      <c r="B86" s="262">
        <v>337</v>
      </c>
      <c r="C86" s="262">
        <v>338</v>
      </c>
      <c r="D86" s="262">
        <v>339</v>
      </c>
      <c r="E86" s="262">
        <v>340</v>
      </c>
    </row>
    <row r="87" spans="1:5" ht="18">
      <c r="A87">
        <v>86</v>
      </c>
      <c r="B87" s="262">
        <v>341</v>
      </c>
      <c r="C87" s="262">
        <v>342</v>
      </c>
      <c r="D87" s="262">
        <v>343</v>
      </c>
      <c r="E87" s="262">
        <v>344</v>
      </c>
    </row>
    <row r="88" spans="1:5" ht="18">
      <c r="A88">
        <v>87</v>
      </c>
      <c r="B88" s="262">
        <v>345</v>
      </c>
      <c r="C88" s="262">
        <v>346</v>
      </c>
      <c r="D88" s="262">
        <v>347</v>
      </c>
      <c r="E88" s="262">
        <v>348</v>
      </c>
    </row>
    <row r="89" spans="1:5" ht="18">
      <c r="A89">
        <v>88</v>
      </c>
      <c r="B89" s="262">
        <v>349</v>
      </c>
      <c r="C89" s="262">
        <v>350</v>
      </c>
      <c r="D89" s="262">
        <v>351</v>
      </c>
      <c r="E89" s="262">
        <v>352</v>
      </c>
    </row>
    <row r="90" spans="1:5" ht="18">
      <c r="A90">
        <v>89</v>
      </c>
      <c r="B90" s="262">
        <v>353</v>
      </c>
      <c r="C90" s="262">
        <v>354</v>
      </c>
      <c r="D90" s="262">
        <v>355</v>
      </c>
      <c r="E90" s="262">
        <v>356</v>
      </c>
    </row>
    <row r="91" spans="1:5" ht="18">
      <c r="A91">
        <v>90</v>
      </c>
      <c r="B91" s="262">
        <v>357</v>
      </c>
      <c r="C91" s="262">
        <v>358</v>
      </c>
      <c r="D91" s="262">
        <v>359</v>
      </c>
      <c r="E91" s="262">
        <v>360</v>
      </c>
    </row>
    <row r="92" spans="1:5" ht="18">
      <c r="A92">
        <v>91</v>
      </c>
      <c r="B92" s="262">
        <v>361</v>
      </c>
      <c r="C92" s="262">
        <v>362</v>
      </c>
      <c r="D92" s="262">
        <v>363</v>
      </c>
      <c r="E92" s="262">
        <v>364</v>
      </c>
    </row>
    <row r="93" spans="1:5" ht="18">
      <c r="A93">
        <v>92</v>
      </c>
      <c r="B93" s="262">
        <v>365</v>
      </c>
      <c r="C93" s="262">
        <v>366</v>
      </c>
      <c r="D93" s="262">
        <v>367</v>
      </c>
      <c r="E93" s="262">
        <v>368</v>
      </c>
    </row>
    <row r="94" spans="1:5" ht="18">
      <c r="A94">
        <v>93</v>
      </c>
      <c r="B94" s="262">
        <v>369</v>
      </c>
      <c r="C94" s="262">
        <v>370</v>
      </c>
      <c r="D94" s="262">
        <v>371</v>
      </c>
      <c r="E94" s="262">
        <v>372</v>
      </c>
    </row>
    <row r="95" spans="1:5" ht="18">
      <c r="A95">
        <v>94</v>
      </c>
      <c r="B95" s="262">
        <v>373</v>
      </c>
      <c r="C95" s="262">
        <v>374</v>
      </c>
      <c r="D95" s="262">
        <v>375</v>
      </c>
      <c r="E95" s="262">
        <v>376</v>
      </c>
    </row>
    <row r="96" spans="1:5" ht="18">
      <c r="A96">
        <v>95</v>
      </c>
      <c r="B96" s="262">
        <v>377</v>
      </c>
      <c r="C96" s="262">
        <v>378</v>
      </c>
      <c r="D96" s="262">
        <v>379</v>
      </c>
      <c r="E96" s="262">
        <v>380</v>
      </c>
    </row>
    <row r="97" spans="1:5" ht="18">
      <c r="A97">
        <v>96</v>
      </c>
      <c r="B97" s="262">
        <v>381</v>
      </c>
      <c r="C97" s="262">
        <v>382</v>
      </c>
      <c r="D97" s="262">
        <v>383</v>
      </c>
      <c r="E97" s="262">
        <v>384</v>
      </c>
    </row>
    <row r="98" spans="1:5" ht="18">
      <c r="A98">
        <v>97</v>
      </c>
      <c r="B98" s="262">
        <v>385</v>
      </c>
      <c r="C98" s="262">
        <v>386</v>
      </c>
      <c r="D98" s="262">
        <v>387</v>
      </c>
      <c r="E98" s="262">
        <v>388</v>
      </c>
    </row>
    <row r="99" spans="1:5" ht="18">
      <c r="A99">
        <v>98</v>
      </c>
      <c r="B99" s="262">
        <v>389</v>
      </c>
      <c r="C99" s="262">
        <v>390</v>
      </c>
      <c r="D99" s="262">
        <v>391</v>
      </c>
      <c r="E99" s="262">
        <v>392</v>
      </c>
    </row>
    <row r="100" spans="1:5" ht="18">
      <c r="A100">
        <v>99</v>
      </c>
      <c r="B100" s="262">
        <v>393</v>
      </c>
      <c r="C100" s="262">
        <v>394</v>
      </c>
      <c r="D100" s="262">
        <v>395</v>
      </c>
      <c r="E100" s="262">
        <v>396</v>
      </c>
    </row>
    <row r="101" spans="1:5" ht="18">
      <c r="A101">
        <v>100</v>
      </c>
      <c r="B101" s="262">
        <v>397</v>
      </c>
      <c r="C101" s="262">
        <v>398</v>
      </c>
      <c r="D101" s="262">
        <v>399</v>
      </c>
      <c r="E101" s="262">
        <v>400</v>
      </c>
    </row>
    <row r="102" spans="1:5" ht="18">
      <c r="A102">
        <v>101</v>
      </c>
      <c r="B102" s="262">
        <v>401</v>
      </c>
      <c r="C102" s="262">
        <v>402</v>
      </c>
      <c r="D102" s="262">
        <v>403</v>
      </c>
      <c r="E102" s="262">
        <v>404</v>
      </c>
    </row>
    <row r="103" spans="1:5" ht="18">
      <c r="A103">
        <v>102</v>
      </c>
      <c r="B103" s="262">
        <v>405</v>
      </c>
      <c r="C103" s="262">
        <v>406</v>
      </c>
      <c r="D103" s="262">
        <v>407</v>
      </c>
      <c r="E103" s="262">
        <v>408</v>
      </c>
    </row>
    <row r="104" spans="1:5" ht="18">
      <c r="A104">
        <v>103</v>
      </c>
      <c r="B104" s="262">
        <v>409</v>
      </c>
      <c r="C104" s="262">
        <v>410</v>
      </c>
      <c r="D104" s="262">
        <v>411</v>
      </c>
      <c r="E104" s="262">
        <v>412</v>
      </c>
    </row>
    <row r="105" spans="1:5" ht="18">
      <c r="A105">
        <v>104</v>
      </c>
      <c r="B105" s="262">
        <v>413</v>
      </c>
      <c r="C105" s="262">
        <v>414</v>
      </c>
      <c r="D105" s="262">
        <v>415</v>
      </c>
      <c r="E105" s="262">
        <v>416</v>
      </c>
    </row>
    <row r="106" spans="1:5" ht="18">
      <c r="A106">
        <v>105</v>
      </c>
      <c r="B106" s="262">
        <v>417</v>
      </c>
      <c r="C106" s="262">
        <v>418</v>
      </c>
      <c r="D106" s="262">
        <v>419</v>
      </c>
      <c r="E106" s="262">
        <v>420</v>
      </c>
    </row>
    <row r="107" spans="1:5" ht="18">
      <c r="A107">
        <v>106</v>
      </c>
      <c r="B107" s="262">
        <v>421</v>
      </c>
      <c r="C107" s="262">
        <v>422</v>
      </c>
      <c r="D107" s="262">
        <v>423</v>
      </c>
      <c r="E107" s="262">
        <v>424</v>
      </c>
    </row>
    <row r="108" spans="1:5" ht="18">
      <c r="A108">
        <v>107</v>
      </c>
      <c r="B108" s="262">
        <v>425</v>
      </c>
      <c r="C108" s="262">
        <v>426</v>
      </c>
      <c r="D108" s="262">
        <v>427</v>
      </c>
      <c r="E108" s="262">
        <v>428</v>
      </c>
    </row>
    <row r="109" spans="1:5" ht="18">
      <c r="A109">
        <v>108</v>
      </c>
      <c r="B109" s="262">
        <v>429</v>
      </c>
      <c r="C109" s="262">
        <v>430</v>
      </c>
      <c r="D109" s="262">
        <v>431</v>
      </c>
      <c r="E109" s="262">
        <v>432</v>
      </c>
    </row>
    <row r="110" spans="1:5" ht="18">
      <c r="A110">
        <v>109</v>
      </c>
      <c r="B110" s="262">
        <v>433</v>
      </c>
      <c r="C110" s="262">
        <v>434</v>
      </c>
      <c r="D110" s="262">
        <v>435</v>
      </c>
      <c r="E110" s="262">
        <v>436</v>
      </c>
    </row>
    <row r="111" spans="1:5" ht="18">
      <c r="A111">
        <v>110</v>
      </c>
      <c r="B111" s="262">
        <v>437</v>
      </c>
      <c r="C111" s="262">
        <v>438</v>
      </c>
      <c r="D111" s="262">
        <v>439</v>
      </c>
      <c r="E111" s="262">
        <v>440</v>
      </c>
    </row>
    <row r="112" spans="1:5" ht="18">
      <c r="A112">
        <v>111</v>
      </c>
      <c r="B112" s="262">
        <v>441</v>
      </c>
      <c r="C112" s="262">
        <v>442</v>
      </c>
      <c r="D112" s="262">
        <v>443</v>
      </c>
      <c r="E112" s="262">
        <v>444</v>
      </c>
    </row>
    <row r="113" spans="1:5" ht="18">
      <c r="A113">
        <v>112</v>
      </c>
      <c r="B113" s="262">
        <v>445</v>
      </c>
      <c r="C113" s="262">
        <v>446</v>
      </c>
      <c r="D113" s="262">
        <v>447</v>
      </c>
      <c r="E113" s="262">
        <v>448</v>
      </c>
    </row>
    <row r="114" spans="1:5" ht="18">
      <c r="A114">
        <v>113</v>
      </c>
      <c r="B114" s="262">
        <v>449</v>
      </c>
      <c r="C114" s="262">
        <v>450</v>
      </c>
      <c r="D114" s="262">
        <v>451</v>
      </c>
      <c r="E114" s="262">
        <v>452</v>
      </c>
    </row>
    <row r="115" spans="1:5" ht="18">
      <c r="A115">
        <v>114</v>
      </c>
      <c r="B115" s="262">
        <v>453</v>
      </c>
      <c r="C115" s="262">
        <v>454</v>
      </c>
      <c r="D115" s="262">
        <v>455</v>
      </c>
      <c r="E115" s="262">
        <v>456</v>
      </c>
    </row>
    <row r="116" spans="1:5" ht="18">
      <c r="A116">
        <v>115</v>
      </c>
      <c r="B116" s="262">
        <v>457</v>
      </c>
      <c r="C116" s="262">
        <v>458</v>
      </c>
      <c r="D116" s="262">
        <v>459</v>
      </c>
      <c r="E116" s="262">
        <v>460</v>
      </c>
    </row>
    <row r="117" spans="1:5" ht="18">
      <c r="A117">
        <v>116</v>
      </c>
      <c r="B117" s="262">
        <v>461</v>
      </c>
      <c r="C117" s="262">
        <v>462</v>
      </c>
      <c r="D117" s="262">
        <v>463</v>
      </c>
      <c r="E117" s="262">
        <v>464</v>
      </c>
    </row>
    <row r="118" spans="1:5" ht="18">
      <c r="A118">
        <v>117</v>
      </c>
      <c r="B118" s="262">
        <v>465</v>
      </c>
      <c r="C118" s="262">
        <v>466</v>
      </c>
      <c r="D118" s="262">
        <v>467</v>
      </c>
      <c r="E118" s="262">
        <v>468</v>
      </c>
    </row>
    <row r="119" spans="1:5" ht="18">
      <c r="A119">
        <v>118</v>
      </c>
      <c r="B119" s="262">
        <v>469</v>
      </c>
      <c r="C119" s="262">
        <v>470</v>
      </c>
      <c r="D119" s="262">
        <v>471</v>
      </c>
      <c r="E119" s="262">
        <v>472</v>
      </c>
    </row>
    <row r="120" spans="1:5" ht="18">
      <c r="A120">
        <v>119</v>
      </c>
      <c r="B120" s="262">
        <v>473</v>
      </c>
      <c r="C120" s="262">
        <v>474</v>
      </c>
      <c r="D120" s="262">
        <v>475</v>
      </c>
      <c r="E120" s="262">
        <v>476</v>
      </c>
    </row>
    <row r="121" spans="1:5" ht="18">
      <c r="A121">
        <v>120</v>
      </c>
      <c r="B121" s="262">
        <v>477</v>
      </c>
      <c r="C121" s="262">
        <v>478</v>
      </c>
      <c r="D121" s="262">
        <v>479</v>
      </c>
      <c r="E121" s="262">
        <v>480</v>
      </c>
    </row>
    <row r="122" spans="1:5" ht="18">
      <c r="A122">
        <v>121</v>
      </c>
      <c r="B122" s="262">
        <v>481</v>
      </c>
      <c r="C122" s="262">
        <v>482</v>
      </c>
      <c r="D122" s="262">
        <v>483</v>
      </c>
      <c r="E122" s="262">
        <v>484</v>
      </c>
    </row>
    <row r="123" spans="1:5" ht="18">
      <c r="A123">
        <v>122</v>
      </c>
      <c r="B123" s="262">
        <v>485</v>
      </c>
      <c r="C123" s="262">
        <v>486</v>
      </c>
      <c r="D123" s="262">
        <v>487</v>
      </c>
      <c r="E123" s="262">
        <v>488</v>
      </c>
    </row>
    <row r="124" spans="1:5" ht="18">
      <c r="A124">
        <v>123</v>
      </c>
      <c r="B124" s="262">
        <v>489</v>
      </c>
      <c r="C124" s="262">
        <v>490</v>
      </c>
      <c r="D124" s="262">
        <v>491</v>
      </c>
      <c r="E124" s="262">
        <v>492</v>
      </c>
    </row>
    <row r="125" spans="1:5" ht="18">
      <c r="A125">
        <v>124</v>
      </c>
      <c r="B125" s="262">
        <v>493</v>
      </c>
      <c r="C125" s="262">
        <v>494</v>
      </c>
      <c r="D125" s="262">
        <v>495</v>
      </c>
      <c r="E125" s="262">
        <v>496</v>
      </c>
    </row>
    <row r="126" spans="1:5" ht="18">
      <c r="A126">
        <v>125</v>
      </c>
      <c r="B126" s="262">
        <v>497</v>
      </c>
      <c r="C126" s="262">
        <v>498</v>
      </c>
      <c r="D126" s="262">
        <v>499</v>
      </c>
      <c r="E126" s="262">
        <v>500</v>
      </c>
    </row>
    <row r="127" spans="1:5" ht="18">
      <c r="A127">
        <v>126</v>
      </c>
      <c r="B127" s="262">
        <v>501</v>
      </c>
      <c r="C127" s="262">
        <v>502</v>
      </c>
      <c r="D127" s="262">
        <v>503</v>
      </c>
      <c r="E127" s="262">
        <v>504</v>
      </c>
    </row>
    <row r="128" spans="1:5" ht="18">
      <c r="A128">
        <v>127</v>
      </c>
      <c r="B128" s="262">
        <v>505</v>
      </c>
      <c r="C128" s="262">
        <v>506</v>
      </c>
      <c r="D128" s="262">
        <v>507</v>
      </c>
      <c r="E128" s="262">
        <v>508</v>
      </c>
    </row>
    <row r="129" spans="1:5" ht="18">
      <c r="A129">
        <v>128</v>
      </c>
      <c r="B129" s="262">
        <v>509</v>
      </c>
      <c r="C129" s="262">
        <v>510</v>
      </c>
      <c r="D129" s="262">
        <v>511</v>
      </c>
      <c r="E129" s="262">
        <v>512</v>
      </c>
    </row>
    <row r="130" spans="1:5" ht="18">
      <c r="A130">
        <v>129</v>
      </c>
      <c r="B130" s="262">
        <v>513</v>
      </c>
      <c r="C130" s="262">
        <v>514</v>
      </c>
      <c r="D130" s="262">
        <v>515</v>
      </c>
      <c r="E130" s="262">
        <v>516</v>
      </c>
    </row>
    <row r="131" spans="1:5" ht="18">
      <c r="A131">
        <v>130</v>
      </c>
      <c r="B131" s="262">
        <v>517</v>
      </c>
      <c r="C131" s="262">
        <v>518</v>
      </c>
      <c r="D131" s="262">
        <v>519</v>
      </c>
      <c r="E131" s="262">
        <v>520</v>
      </c>
    </row>
    <row r="132" spans="1:5" ht="18">
      <c r="A132">
        <v>131</v>
      </c>
      <c r="B132" s="262">
        <v>521</v>
      </c>
      <c r="C132" s="262">
        <v>522</v>
      </c>
      <c r="D132" s="262">
        <v>523</v>
      </c>
      <c r="E132" s="262">
        <v>524</v>
      </c>
    </row>
    <row r="133" spans="1:5" ht="18">
      <c r="A133">
        <v>132</v>
      </c>
      <c r="B133" s="262">
        <v>525</v>
      </c>
      <c r="C133" s="262">
        <v>526</v>
      </c>
      <c r="D133" s="262">
        <v>527</v>
      </c>
      <c r="E133" s="262">
        <v>528</v>
      </c>
    </row>
    <row r="134" spans="1:5" ht="18">
      <c r="A134">
        <v>133</v>
      </c>
      <c r="B134" s="262">
        <v>529</v>
      </c>
      <c r="C134" s="262">
        <v>530</v>
      </c>
      <c r="D134" s="262">
        <v>531</v>
      </c>
      <c r="E134" s="262">
        <v>532</v>
      </c>
    </row>
    <row r="135" spans="1:5" ht="18">
      <c r="A135">
        <v>134</v>
      </c>
      <c r="B135" s="262">
        <v>533</v>
      </c>
      <c r="C135" s="262">
        <v>534</v>
      </c>
      <c r="D135" s="262">
        <v>535</v>
      </c>
      <c r="E135" s="262">
        <v>536</v>
      </c>
    </row>
    <row r="136" spans="1:5" ht="18">
      <c r="A136">
        <v>135</v>
      </c>
      <c r="B136" s="262">
        <v>537</v>
      </c>
      <c r="C136" s="262">
        <v>538</v>
      </c>
      <c r="D136" s="262">
        <v>539</v>
      </c>
      <c r="E136" s="262">
        <v>540</v>
      </c>
    </row>
    <row r="137" spans="1:5" ht="18">
      <c r="A137">
        <v>136</v>
      </c>
      <c r="B137" s="262">
        <v>541</v>
      </c>
      <c r="C137" s="262">
        <v>542</v>
      </c>
      <c r="D137" s="262">
        <v>543</v>
      </c>
      <c r="E137" s="262">
        <v>544</v>
      </c>
    </row>
    <row r="138" spans="1:5" ht="18">
      <c r="A138">
        <v>137</v>
      </c>
      <c r="B138" s="262">
        <v>545</v>
      </c>
      <c r="C138" s="262">
        <v>546</v>
      </c>
      <c r="D138" s="262">
        <v>547</v>
      </c>
      <c r="E138" s="262">
        <v>548</v>
      </c>
    </row>
    <row r="139" spans="1:5" ht="18">
      <c r="A139">
        <v>138</v>
      </c>
      <c r="B139" s="262">
        <v>549</v>
      </c>
      <c r="C139" s="262">
        <v>550</v>
      </c>
      <c r="D139" s="262">
        <v>551</v>
      </c>
      <c r="E139" s="262">
        <v>552</v>
      </c>
    </row>
    <row r="140" spans="1:5" ht="18">
      <c r="A140">
        <v>139</v>
      </c>
      <c r="B140" s="262">
        <v>553</v>
      </c>
      <c r="C140" s="262">
        <v>554</v>
      </c>
      <c r="D140" s="262">
        <v>555</v>
      </c>
      <c r="E140" s="262">
        <v>556</v>
      </c>
    </row>
    <row r="141" spans="1:5" ht="18">
      <c r="A141">
        <v>140</v>
      </c>
      <c r="B141" s="262">
        <v>557</v>
      </c>
      <c r="C141" s="262">
        <v>558</v>
      </c>
      <c r="D141" s="262">
        <v>559</v>
      </c>
      <c r="E141" s="262">
        <v>560</v>
      </c>
    </row>
  </sheetData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Ind</vt:lpstr>
      <vt:lpstr>K,J,S</vt:lpstr>
      <vt:lpstr>Nagr pien</vt:lpstr>
      <vt:lpstr>Nagr rzecz</vt:lpstr>
      <vt:lpstr>Wpadki</vt:lpstr>
      <vt:lpstr>czas i sąd</vt:lpstr>
      <vt:lpstr>zestawienie i rozstawienie</vt:lpstr>
      <vt:lpstr>Karta Start</vt:lpstr>
      <vt:lpstr>Arkusz1</vt:lpstr>
      <vt:lpstr>Arkusz4</vt:lpstr>
      <vt:lpstr>Arkusz2</vt:lpstr>
      <vt:lpstr>Raport zgodności</vt:lpstr>
      <vt:lpstr>Ind!Tytuły_wydruku</vt:lpstr>
      <vt:lpstr>'Nagr pien'!Tytuły_wydruku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SAMSUNG</cp:lastModifiedBy>
  <cp:lastPrinted>2016-11-27T14:17:40Z</cp:lastPrinted>
  <dcterms:created xsi:type="dcterms:W3CDTF">1997-02-26T13:46:56Z</dcterms:created>
  <dcterms:modified xsi:type="dcterms:W3CDTF">2016-11-27T16:39:25Z</dcterms:modified>
</cp:coreProperties>
</file>